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4831" yWindow="65506" windowWidth="9690" windowHeight="7290" activeTab="0"/>
  </bookViews>
  <sheets>
    <sheet name="ELEMUN23" sheetId="1" r:id="rId1"/>
  </sheets>
  <definedNames/>
  <calcPr fullCalcOnLoad="1"/>
</workbook>
</file>

<file path=xl/sharedStrings.xml><?xml version="1.0" encoding="utf-8"?>
<sst xmlns="http://schemas.openxmlformats.org/spreadsheetml/2006/main" count="107" uniqueCount="48">
  <si>
    <t>PROVINCIA: Barcelona</t>
  </si>
  <si>
    <t>MUNICIPI:  MONTORNÈS DEL VALLÈS</t>
  </si>
  <si>
    <t>PARTIT JUDICIAL: Granollers</t>
  </si>
  <si>
    <t>REGIDORS ELECTES: 17</t>
  </si>
  <si>
    <t>Total</t>
  </si>
  <si>
    <t>Cens</t>
  </si>
  <si>
    <t>Cert.</t>
  </si>
  <si>
    <t>núm.</t>
  </si>
  <si>
    <t xml:space="preserve">           V   O   T   S</t>
  </si>
  <si>
    <t>vots</t>
  </si>
  <si>
    <t xml:space="preserve">     %</t>
  </si>
  <si>
    <t>Dist.</t>
  </si>
  <si>
    <t>Sec.</t>
  </si>
  <si>
    <t>Mesa</t>
  </si>
  <si>
    <t>cens.</t>
  </si>
  <si>
    <t>votants</t>
  </si>
  <si>
    <t>Nuls</t>
  </si>
  <si>
    <t>Blancs</t>
  </si>
  <si>
    <t>Candid.</t>
  </si>
  <si>
    <t>Vots</t>
  </si>
  <si>
    <t>valids</t>
  </si>
  <si>
    <t>Particip.</t>
  </si>
  <si>
    <t>A</t>
  </si>
  <si>
    <t>B</t>
  </si>
  <si>
    <t>TOTAL GENERAL</t>
  </si>
  <si>
    <t>5% mínim per tenir dret a optar a regidors</t>
  </si>
  <si>
    <t>Els cocients més alts són els que adjudiquen els regidors que corresponen a cada candidatura.</t>
  </si>
  <si>
    <t>Regidors</t>
  </si>
  <si>
    <t>Afluència de votants</t>
  </si>
  <si>
    <t xml:space="preserve">                                                                                                                      P A R T I C I P A C I Ó</t>
  </si>
  <si>
    <t>14 h.</t>
  </si>
  <si>
    <t>18 h.</t>
  </si>
  <si>
    <t>20 h.</t>
  </si>
  <si>
    <t>%</t>
  </si>
  <si>
    <t>C</t>
  </si>
  <si>
    <t>TOTAL MESES: 20</t>
  </si>
  <si>
    <t>U</t>
  </si>
  <si>
    <t>DISTRICTE PRIMER</t>
  </si>
  <si>
    <t>DISTRICTE SEGON</t>
  </si>
  <si>
    <t xml:space="preserve">      C A N D I D A T U R E S </t>
  </si>
  <si>
    <t>PP</t>
  </si>
  <si>
    <t>CIUTADANS</t>
  </si>
  <si>
    <t>ERC - AM</t>
  </si>
  <si>
    <t>PSC-CP</t>
  </si>
  <si>
    <t>MEC - C</t>
  </si>
  <si>
    <t>VALENTS</t>
  </si>
  <si>
    <t>FEMM</t>
  </si>
  <si>
    <t>MONT X REPÚBLICA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</si>
</sst>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#,##0&quot; Pts&quot;;\-#,##0&quot; Pts&quot;"/>
    <numFmt numFmtId="193" formatCode="#,##0&quot; Pts&quot;;[Red]\-#,##0&quot; Pts&quot;"/>
    <numFmt numFmtId="194" formatCode="#,##0.00&quot; Pts&quot;;\-#,##0.00&quot; Pts&quot;"/>
    <numFmt numFmtId="195" formatCode="#,##0.00&quot; Pts&quot;;[Red]\-#,##0.00&quot; Pts&quot;"/>
    <numFmt numFmtId="196" formatCode="_-* #,##0.00\ [$€]_-;\-* #,##0.00\ [$€]_-;_-* &quot;-&quot;??\ [$€]_-;_-@_-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8"/>
      <name val="Helv"/>
      <family val="0"/>
    </font>
    <font>
      <sz val="8"/>
      <name val="Arial"/>
      <family val="2"/>
    </font>
    <font>
      <sz val="8"/>
      <name val="Courier New"/>
      <family val="3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9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19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left"/>
    </xf>
    <xf numFmtId="9" fontId="0" fillId="0" borderId="0" xfId="0" applyNumberForma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46</xdr:row>
      <xdr:rowOff>0</xdr:rowOff>
    </xdr:from>
    <xdr:to>
      <xdr:col>17</xdr:col>
      <xdr:colOff>628650</xdr:colOff>
      <xdr:row>48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7448550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161"/>
  <sheetViews>
    <sheetView tabSelected="1" zoomScalePageLayoutView="0" workbookViewId="0" topLeftCell="A28">
      <selection activeCell="G31" sqref="G31"/>
    </sheetView>
  </sheetViews>
  <sheetFormatPr defaultColWidth="11.421875" defaultRowHeight="12.75"/>
  <cols>
    <col min="1" max="2" width="5.7109375" style="0" customWidth="1"/>
    <col min="3" max="3" width="5.57421875" style="0" customWidth="1"/>
    <col min="4" max="4" width="8.28125" style="0" customWidth="1"/>
    <col min="5" max="5" width="6.7109375" style="0" customWidth="1"/>
    <col min="6" max="6" width="7.28125" style="0" customWidth="1"/>
    <col min="7" max="7" width="14.57421875" style="0" customWidth="1"/>
    <col min="8" max="8" width="13.7109375" style="0" customWidth="1"/>
    <col min="9" max="9" width="11.8515625" style="0" customWidth="1"/>
    <col min="10" max="10" width="17.140625" style="0" customWidth="1"/>
    <col min="11" max="11" width="10.140625" style="0" customWidth="1"/>
    <col min="12" max="12" width="13.00390625" style="0" customWidth="1"/>
    <col min="13" max="13" width="12.8515625" style="0" customWidth="1"/>
    <col min="14" max="14" width="15.421875" style="0" customWidth="1"/>
    <col min="15" max="15" width="7.28125" style="0" customWidth="1"/>
    <col min="16" max="16" width="7.57421875" style="1" customWidth="1"/>
    <col min="17" max="17" width="7.421875" style="0" customWidth="1"/>
    <col min="18" max="18" width="9.8515625" style="0" customWidth="1"/>
    <col min="19" max="19" width="8.00390625" style="0" customWidth="1"/>
    <col min="20" max="20" width="10.7109375" style="0" customWidth="1"/>
  </cols>
  <sheetData>
    <row r="1" spans="1:2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2"/>
    </row>
    <row r="2" spans="1:20" ht="12.75">
      <c r="A2" s="6" t="s">
        <v>0</v>
      </c>
      <c r="B2" s="4"/>
      <c r="C2" s="4"/>
      <c r="D2" s="4"/>
      <c r="E2" s="4"/>
      <c r="F2" s="4"/>
      <c r="G2" s="4"/>
      <c r="H2" s="6" t="s">
        <v>1</v>
      </c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2"/>
    </row>
    <row r="3" spans="1:20" ht="12.75">
      <c r="A3" s="6" t="s">
        <v>2</v>
      </c>
      <c r="B3" s="4"/>
      <c r="C3" s="4"/>
      <c r="D3" s="4"/>
      <c r="E3" s="4"/>
      <c r="F3" s="4"/>
      <c r="G3" s="4"/>
      <c r="H3" s="6" t="s">
        <v>35</v>
      </c>
      <c r="I3" s="4"/>
      <c r="J3" s="4"/>
      <c r="K3" s="4"/>
      <c r="L3" s="4"/>
      <c r="M3" s="4"/>
      <c r="N3" s="4"/>
      <c r="O3" s="4"/>
      <c r="P3" s="5"/>
      <c r="Q3" s="4"/>
      <c r="R3" s="4"/>
      <c r="S3" s="4"/>
      <c r="T3" s="2"/>
    </row>
    <row r="4" spans="1:20" ht="12.75">
      <c r="A4" s="4"/>
      <c r="B4" s="4"/>
      <c r="C4" s="4"/>
      <c r="D4" s="6" t="s">
        <v>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4"/>
      <c r="T4" s="2"/>
    </row>
    <row r="5" spans="1:21" ht="12.75">
      <c r="A5" s="22"/>
      <c r="B5" s="23"/>
      <c r="C5" s="23"/>
      <c r="D5" s="23"/>
      <c r="E5" s="23"/>
      <c r="F5" s="23"/>
      <c r="G5" s="23" t="s">
        <v>39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 t="s">
        <v>4</v>
      </c>
      <c r="T5" s="24"/>
      <c r="U5" s="1"/>
    </row>
    <row r="6" spans="1:21" ht="12.75">
      <c r="A6" s="25"/>
      <c r="B6" s="26"/>
      <c r="C6" s="26"/>
      <c r="D6" s="27" t="s">
        <v>5</v>
      </c>
      <c r="E6" s="27" t="s">
        <v>6</v>
      </c>
      <c r="F6" s="27" t="s">
        <v>7</v>
      </c>
      <c r="G6" s="26"/>
      <c r="H6" s="27"/>
      <c r="I6" s="26"/>
      <c r="J6" s="26"/>
      <c r="K6" s="26"/>
      <c r="L6" s="26"/>
      <c r="M6" s="26"/>
      <c r="N6" s="26"/>
      <c r="O6" s="26" t="s">
        <v>8</v>
      </c>
      <c r="P6" s="26"/>
      <c r="Q6" s="27"/>
      <c r="R6" s="27" t="s">
        <v>4</v>
      </c>
      <c r="S6" s="27" t="s">
        <v>9</v>
      </c>
      <c r="T6" s="28" t="s">
        <v>10</v>
      </c>
      <c r="U6" s="1"/>
    </row>
    <row r="7" spans="1:21" ht="12.75">
      <c r="A7" s="29" t="s">
        <v>11</v>
      </c>
      <c r="B7" s="30" t="s">
        <v>12</v>
      </c>
      <c r="C7" s="30" t="s">
        <v>13</v>
      </c>
      <c r="D7" s="30" t="s">
        <v>13</v>
      </c>
      <c r="E7" s="30" t="s">
        <v>14</v>
      </c>
      <c r="F7" s="30" t="s">
        <v>15</v>
      </c>
      <c r="G7" s="30" t="s">
        <v>42</v>
      </c>
      <c r="H7" s="30" t="s">
        <v>43</v>
      </c>
      <c r="I7" s="30" t="s">
        <v>44</v>
      </c>
      <c r="J7" s="30" t="s">
        <v>47</v>
      </c>
      <c r="K7" s="30" t="s">
        <v>45</v>
      </c>
      <c r="L7" s="30" t="s">
        <v>41</v>
      </c>
      <c r="M7" s="30" t="s">
        <v>46</v>
      </c>
      <c r="N7" s="30" t="s">
        <v>40</v>
      </c>
      <c r="O7" s="30" t="s">
        <v>16</v>
      </c>
      <c r="P7" s="30" t="s">
        <v>17</v>
      </c>
      <c r="Q7" s="30" t="s">
        <v>18</v>
      </c>
      <c r="R7" s="30" t="s">
        <v>19</v>
      </c>
      <c r="S7" s="30" t="s">
        <v>20</v>
      </c>
      <c r="T7" s="31" t="s">
        <v>21</v>
      </c>
      <c r="U7" s="1"/>
    </row>
    <row r="8" spans="1:21" ht="12.75">
      <c r="A8" s="27">
        <v>1</v>
      </c>
      <c r="B8" s="27">
        <v>1</v>
      </c>
      <c r="C8" s="27" t="s">
        <v>22</v>
      </c>
      <c r="D8" s="32">
        <v>765</v>
      </c>
      <c r="E8" s="32"/>
      <c r="F8" s="32">
        <f>D8+E8</f>
        <v>765</v>
      </c>
      <c r="G8" s="32">
        <v>39</v>
      </c>
      <c r="H8" s="32">
        <v>98</v>
      </c>
      <c r="I8" s="32">
        <v>121</v>
      </c>
      <c r="J8" s="32">
        <v>15</v>
      </c>
      <c r="K8" s="32">
        <v>19</v>
      </c>
      <c r="L8" s="32">
        <v>3</v>
      </c>
      <c r="M8" s="32">
        <v>51</v>
      </c>
      <c r="N8" s="32">
        <v>49</v>
      </c>
      <c r="O8" s="32">
        <v>6</v>
      </c>
      <c r="P8" s="32">
        <v>2</v>
      </c>
      <c r="Q8" s="32">
        <f>SUM(G8:N8)</f>
        <v>395</v>
      </c>
      <c r="R8" s="32">
        <f>SUM(O8+P8+Q8)</f>
        <v>403</v>
      </c>
      <c r="S8" s="32">
        <f>SUM(P8+Q8)</f>
        <v>397</v>
      </c>
      <c r="T8" s="24">
        <f aca="true" t="shared" si="0" ref="T8:T28">SUM(R8*100/F8)</f>
        <v>52.6797385620915</v>
      </c>
      <c r="U8" s="46">
        <f>IF($S8=0,0,$F8/$F$30)</f>
        <v>0.06418323684872893</v>
      </c>
    </row>
    <row r="9" spans="1:21" ht="12.75">
      <c r="A9" s="27">
        <v>1</v>
      </c>
      <c r="B9" s="27">
        <v>1</v>
      </c>
      <c r="C9" s="27" t="s">
        <v>23</v>
      </c>
      <c r="D9" s="32">
        <v>849</v>
      </c>
      <c r="E9" s="32"/>
      <c r="F9" s="32">
        <f aca="true" t="shared" si="1" ref="F9:F24">D9+E9</f>
        <v>849</v>
      </c>
      <c r="G9" s="32">
        <v>38</v>
      </c>
      <c r="H9" s="32">
        <v>119</v>
      </c>
      <c r="I9" s="32">
        <v>121</v>
      </c>
      <c r="J9" s="32">
        <v>25</v>
      </c>
      <c r="K9" s="32">
        <v>25</v>
      </c>
      <c r="L9" s="32">
        <v>6</v>
      </c>
      <c r="M9" s="32">
        <v>53</v>
      </c>
      <c r="N9" s="32">
        <v>49</v>
      </c>
      <c r="O9" s="32">
        <v>5</v>
      </c>
      <c r="P9" s="32">
        <v>12</v>
      </c>
      <c r="Q9" s="32">
        <f aca="true" t="shared" si="2" ref="Q9:Q24">SUM(G9:N9)</f>
        <v>436</v>
      </c>
      <c r="R9" s="32">
        <f>SUM(O9+P9+Q9)</f>
        <v>453</v>
      </c>
      <c r="S9" s="32">
        <f aca="true" t="shared" si="3" ref="S9:S22">SUM(P9+Q9)</f>
        <v>448</v>
      </c>
      <c r="T9" s="28">
        <f t="shared" si="0"/>
        <v>53.35689045936396</v>
      </c>
      <c r="U9" s="46">
        <f aca="true" t="shared" si="4" ref="U9:U24">IF($S9=0,0,$F9/$F$30)</f>
        <v>0.07123080795368739</v>
      </c>
    </row>
    <row r="10" spans="1:21" ht="12.75">
      <c r="A10" s="27">
        <v>1</v>
      </c>
      <c r="B10" s="27">
        <v>2</v>
      </c>
      <c r="C10" s="27" t="s">
        <v>22</v>
      </c>
      <c r="D10" s="32">
        <v>370</v>
      </c>
      <c r="E10" s="32"/>
      <c r="F10" s="32">
        <f t="shared" si="1"/>
        <v>370</v>
      </c>
      <c r="G10" s="32">
        <v>12</v>
      </c>
      <c r="H10" s="32">
        <v>50</v>
      </c>
      <c r="I10" s="32">
        <v>46</v>
      </c>
      <c r="J10" s="32">
        <v>18</v>
      </c>
      <c r="K10" s="32">
        <v>4</v>
      </c>
      <c r="L10" s="32">
        <v>1</v>
      </c>
      <c r="M10" s="32">
        <v>37</v>
      </c>
      <c r="N10" s="32">
        <v>26</v>
      </c>
      <c r="O10" s="32">
        <v>1</v>
      </c>
      <c r="P10" s="32">
        <v>8</v>
      </c>
      <c r="Q10" s="32">
        <f t="shared" si="2"/>
        <v>194</v>
      </c>
      <c r="R10" s="32">
        <f aca="true" t="shared" si="5" ref="R10:R22">SUM(O10+P10+Q10)</f>
        <v>203</v>
      </c>
      <c r="S10" s="32">
        <f t="shared" si="3"/>
        <v>202</v>
      </c>
      <c r="T10" s="28">
        <f t="shared" si="0"/>
        <v>54.86486486486486</v>
      </c>
      <c r="U10" s="46">
        <f t="shared" si="4"/>
        <v>0.03104287272422183</v>
      </c>
    </row>
    <row r="11" spans="1:21" ht="12.75">
      <c r="A11" s="27">
        <v>1</v>
      </c>
      <c r="B11" s="27">
        <v>2</v>
      </c>
      <c r="C11" s="27" t="s">
        <v>23</v>
      </c>
      <c r="D11" s="32">
        <v>476</v>
      </c>
      <c r="E11" s="32"/>
      <c r="F11" s="32">
        <f t="shared" si="1"/>
        <v>476</v>
      </c>
      <c r="G11" s="32">
        <v>27</v>
      </c>
      <c r="H11" s="32">
        <v>60</v>
      </c>
      <c r="I11" s="32">
        <v>68</v>
      </c>
      <c r="J11" s="32">
        <v>12</v>
      </c>
      <c r="K11" s="32">
        <v>7</v>
      </c>
      <c r="L11" s="32">
        <v>1</v>
      </c>
      <c r="M11" s="32">
        <v>51</v>
      </c>
      <c r="N11" s="32">
        <v>39</v>
      </c>
      <c r="O11" s="32">
        <v>2</v>
      </c>
      <c r="P11" s="32">
        <v>5</v>
      </c>
      <c r="Q11" s="32">
        <f t="shared" si="2"/>
        <v>265</v>
      </c>
      <c r="R11" s="32">
        <f t="shared" si="5"/>
        <v>272</v>
      </c>
      <c r="S11" s="32">
        <f t="shared" si="3"/>
        <v>270</v>
      </c>
      <c r="T11" s="28">
        <f t="shared" si="0"/>
        <v>57.142857142857146</v>
      </c>
      <c r="U11" s="46">
        <f t="shared" si="4"/>
        <v>0.03993623626143133</v>
      </c>
    </row>
    <row r="12" spans="1:21" ht="12.75">
      <c r="A12" s="27">
        <v>1</v>
      </c>
      <c r="B12" s="27">
        <v>2</v>
      </c>
      <c r="C12" s="27" t="s">
        <v>34</v>
      </c>
      <c r="D12" s="32">
        <v>338</v>
      </c>
      <c r="E12" s="32"/>
      <c r="F12" s="32">
        <f t="shared" si="1"/>
        <v>338</v>
      </c>
      <c r="G12" s="32">
        <v>15</v>
      </c>
      <c r="H12" s="32">
        <v>52</v>
      </c>
      <c r="I12" s="32">
        <v>40</v>
      </c>
      <c r="J12" s="32">
        <v>9</v>
      </c>
      <c r="K12" s="32">
        <v>2</v>
      </c>
      <c r="L12" s="32">
        <v>2</v>
      </c>
      <c r="M12" s="32">
        <v>31</v>
      </c>
      <c r="N12" s="32">
        <v>34</v>
      </c>
      <c r="O12" s="32">
        <v>4</v>
      </c>
      <c r="P12" s="32">
        <v>4</v>
      </c>
      <c r="Q12" s="32">
        <f t="shared" si="2"/>
        <v>185</v>
      </c>
      <c r="R12" s="32">
        <f t="shared" si="5"/>
        <v>193</v>
      </c>
      <c r="S12" s="32">
        <f t="shared" si="3"/>
        <v>189</v>
      </c>
      <c r="T12" s="28">
        <f t="shared" si="0"/>
        <v>57.10059171597633</v>
      </c>
      <c r="U12" s="46">
        <f t="shared" si="4"/>
        <v>0.0283580837318567</v>
      </c>
    </row>
    <row r="13" spans="1:21" ht="12.75">
      <c r="A13" s="27">
        <v>1</v>
      </c>
      <c r="B13" s="27">
        <v>3</v>
      </c>
      <c r="C13" s="27" t="s">
        <v>22</v>
      </c>
      <c r="D13" s="32">
        <v>566</v>
      </c>
      <c r="E13" s="32"/>
      <c r="F13" s="32">
        <f t="shared" si="1"/>
        <v>566</v>
      </c>
      <c r="G13" s="32">
        <v>37</v>
      </c>
      <c r="H13" s="32">
        <v>59</v>
      </c>
      <c r="I13" s="32">
        <v>88</v>
      </c>
      <c r="J13" s="32">
        <v>16</v>
      </c>
      <c r="K13" s="32">
        <v>5</v>
      </c>
      <c r="L13" s="32">
        <v>3</v>
      </c>
      <c r="M13" s="32">
        <v>55</v>
      </c>
      <c r="N13" s="32">
        <v>47</v>
      </c>
      <c r="O13" s="32">
        <v>7</v>
      </c>
      <c r="P13" s="32">
        <v>7</v>
      </c>
      <c r="Q13" s="32">
        <f t="shared" si="2"/>
        <v>310</v>
      </c>
      <c r="R13" s="32">
        <f t="shared" si="5"/>
        <v>324</v>
      </c>
      <c r="S13" s="32">
        <f t="shared" si="3"/>
        <v>317</v>
      </c>
      <c r="T13" s="28">
        <f t="shared" si="0"/>
        <v>57.24381625441696</v>
      </c>
      <c r="U13" s="46">
        <f t="shared" si="4"/>
        <v>0.04748720530245826</v>
      </c>
    </row>
    <row r="14" spans="1:21" ht="12.75">
      <c r="A14" s="27">
        <v>1</v>
      </c>
      <c r="B14" s="27">
        <v>3</v>
      </c>
      <c r="C14" s="27" t="s">
        <v>23</v>
      </c>
      <c r="D14" s="32">
        <v>696</v>
      </c>
      <c r="E14" s="32"/>
      <c r="F14" s="32">
        <f t="shared" si="1"/>
        <v>696</v>
      </c>
      <c r="G14" s="32">
        <v>39</v>
      </c>
      <c r="H14" s="32">
        <v>88</v>
      </c>
      <c r="I14" s="32">
        <v>135</v>
      </c>
      <c r="J14" s="32">
        <v>10</v>
      </c>
      <c r="K14" s="32">
        <v>9</v>
      </c>
      <c r="L14" s="32">
        <v>3</v>
      </c>
      <c r="M14" s="32">
        <v>61</v>
      </c>
      <c r="N14" s="32">
        <v>39</v>
      </c>
      <c r="O14" s="32">
        <v>2</v>
      </c>
      <c r="P14" s="32">
        <v>4</v>
      </c>
      <c r="Q14" s="32">
        <f t="shared" si="2"/>
        <v>384</v>
      </c>
      <c r="R14" s="32">
        <f t="shared" si="5"/>
        <v>390</v>
      </c>
      <c r="S14" s="32">
        <f t="shared" si="3"/>
        <v>388</v>
      </c>
      <c r="T14" s="28">
        <f t="shared" si="0"/>
        <v>56.03448275862069</v>
      </c>
      <c r="U14" s="46">
        <f t="shared" si="4"/>
        <v>0.058394160583941604</v>
      </c>
    </row>
    <row r="15" spans="1:21" ht="12.75">
      <c r="A15" s="27">
        <v>1</v>
      </c>
      <c r="B15" s="27">
        <v>3</v>
      </c>
      <c r="C15" s="27" t="s">
        <v>34</v>
      </c>
      <c r="D15" s="32">
        <v>566</v>
      </c>
      <c r="E15" s="32"/>
      <c r="F15" s="32">
        <f t="shared" si="1"/>
        <v>566</v>
      </c>
      <c r="G15" s="32">
        <v>32</v>
      </c>
      <c r="H15" s="32">
        <v>62</v>
      </c>
      <c r="I15" s="32">
        <v>97</v>
      </c>
      <c r="J15" s="32">
        <v>16</v>
      </c>
      <c r="K15" s="32">
        <v>5</v>
      </c>
      <c r="L15" s="32">
        <v>4</v>
      </c>
      <c r="M15" s="32">
        <v>56</v>
      </c>
      <c r="N15" s="32">
        <v>43</v>
      </c>
      <c r="O15" s="32">
        <v>3</v>
      </c>
      <c r="P15" s="32">
        <v>8</v>
      </c>
      <c r="Q15" s="32">
        <f t="shared" si="2"/>
        <v>315</v>
      </c>
      <c r="R15" s="32">
        <f t="shared" si="5"/>
        <v>326</v>
      </c>
      <c r="S15" s="32">
        <f t="shared" si="3"/>
        <v>323</v>
      </c>
      <c r="T15" s="28">
        <f t="shared" si="0"/>
        <v>57.59717314487632</v>
      </c>
      <c r="U15" s="46">
        <f t="shared" si="4"/>
        <v>0.04748720530245826</v>
      </c>
    </row>
    <row r="16" spans="1:21" ht="12.75">
      <c r="A16" s="27">
        <v>1</v>
      </c>
      <c r="B16" s="27">
        <v>4</v>
      </c>
      <c r="C16" s="27" t="s">
        <v>22</v>
      </c>
      <c r="D16" s="32">
        <v>449</v>
      </c>
      <c r="E16" s="32"/>
      <c r="F16" s="32">
        <f t="shared" si="1"/>
        <v>449</v>
      </c>
      <c r="G16" s="32">
        <v>32</v>
      </c>
      <c r="H16" s="32">
        <v>46</v>
      </c>
      <c r="I16" s="32">
        <v>88</v>
      </c>
      <c r="J16" s="32">
        <v>11</v>
      </c>
      <c r="K16" s="32">
        <v>4</v>
      </c>
      <c r="L16" s="32">
        <v>3</v>
      </c>
      <c r="M16" s="32">
        <v>46</v>
      </c>
      <c r="N16" s="32">
        <v>26</v>
      </c>
      <c r="O16" s="32">
        <v>0</v>
      </c>
      <c r="P16" s="32">
        <v>1</v>
      </c>
      <c r="Q16" s="32">
        <f t="shared" si="2"/>
        <v>256</v>
      </c>
      <c r="R16" s="32">
        <f t="shared" si="5"/>
        <v>257</v>
      </c>
      <c r="S16" s="32">
        <f t="shared" si="3"/>
        <v>257</v>
      </c>
      <c r="T16" s="28">
        <f t="shared" si="0"/>
        <v>57.238307349665924</v>
      </c>
      <c r="U16" s="46">
        <f t="shared" si="4"/>
        <v>0.03767094554912325</v>
      </c>
    </row>
    <row r="17" spans="1:21" ht="12.75">
      <c r="A17" s="27">
        <v>1</v>
      </c>
      <c r="B17" s="27">
        <v>4</v>
      </c>
      <c r="C17" s="27" t="s">
        <v>23</v>
      </c>
      <c r="D17" s="32">
        <v>591</v>
      </c>
      <c r="E17" s="32"/>
      <c r="F17" s="32">
        <f t="shared" si="1"/>
        <v>591</v>
      </c>
      <c r="G17" s="32">
        <v>22</v>
      </c>
      <c r="H17" s="32">
        <v>67</v>
      </c>
      <c r="I17" s="32">
        <v>130</v>
      </c>
      <c r="J17" s="32">
        <v>5</v>
      </c>
      <c r="K17" s="32">
        <v>16</v>
      </c>
      <c r="L17" s="32">
        <v>0</v>
      </c>
      <c r="M17" s="32">
        <v>42</v>
      </c>
      <c r="N17" s="32">
        <v>45</v>
      </c>
      <c r="O17" s="32">
        <v>5</v>
      </c>
      <c r="P17" s="32">
        <v>9</v>
      </c>
      <c r="Q17" s="32">
        <f t="shared" si="2"/>
        <v>327</v>
      </c>
      <c r="R17" s="32">
        <f t="shared" si="5"/>
        <v>341</v>
      </c>
      <c r="S17" s="32">
        <f t="shared" si="3"/>
        <v>336</v>
      </c>
      <c r="T17" s="28">
        <f t="shared" si="0"/>
        <v>57.69881556683587</v>
      </c>
      <c r="U17" s="46">
        <f t="shared" si="4"/>
        <v>0.04958469670274352</v>
      </c>
    </row>
    <row r="18" spans="1:21" ht="12.75">
      <c r="A18" s="27">
        <v>1</v>
      </c>
      <c r="B18" s="27">
        <v>4</v>
      </c>
      <c r="C18" s="27" t="s">
        <v>34</v>
      </c>
      <c r="D18" s="32">
        <v>478</v>
      </c>
      <c r="E18" s="32"/>
      <c r="F18" s="32">
        <f t="shared" si="1"/>
        <v>478</v>
      </c>
      <c r="G18" s="32">
        <v>28</v>
      </c>
      <c r="H18" s="32">
        <v>46</v>
      </c>
      <c r="I18" s="32">
        <v>82</v>
      </c>
      <c r="J18" s="32">
        <v>13</v>
      </c>
      <c r="K18" s="32">
        <v>13</v>
      </c>
      <c r="L18" s="32">
        <v>4</v>
      </c>
      <c r="M18" s="32">
        <v>52</v>
      </c>
      <c r="N18" s="32">
        <v>35</v>
      </c>
      <c r="O18" s="32">
        <v>5</v>
      </c>
      <c r="P18" s="32">
        <v>8</v>
      </c>
      <c r="Q18" s="32">
        <f t="shared" si="2"/>
        <v>273</v>
      </c>
      <c r="R18" s="32">
        <f t="shared" si="5"/>
        <v>286</v>
      </c>
      <c r="S18" s="32">
        <f t="shared" si="3"/>
        <v>281</v>
      </c>
      <c r="T18" s="28">
        <f t="shared" si="0"/>
        <v>59.8326359832636</v>
      </c>
      <c r="U18" s="46">
        <f t="shared" si="4"/>
        <v>0.04010403557345415</v>
      </c>
    </row>
    <row r="19" spans="1:21" ht="12.75">
      <c r="A19" s="27">
        <v>1</v>
      </c>
      <c r="B19" s="27">
        <v>5</v>
      </c>
      <c r="C19" s="27" t="s">
        <v>22</v>
      </c>
      <c r="D19" s="32">
        <v>557</v>
      </c>
      <c r="E19" s="32"/>
      <c r="F19" s="32">
        <f t="shared" si="1"/>
        <v>557</v>
      </c>
      <c r="G19" s="32">
        <v>21</v>
      </c>
      <c r="H19" s="32">
        <v>65</v>
      </c>
      <c r="I19" s="32">
        <v>76</v>
      </c>
      <c r="J19" s="32">
        <v>21</v>
      </c>
      <c r="K19" s="32">
        <v>4</v>
      </c>
      <c r="L19" s="32">
        <v>7</v>
      </c>
      <c r="M19" s="32">
        <v>52</v>
      </c>
      <c r="N19" s="32">
        <v>46</v>
      </c>
      <c r="O19" s="32">
        <v>5</v>
      </c>
      <c r="P19" s="32">
        <v>3</v>
      </c>
      <c r="Q19" s="32">
        <f t="shared" si="2"/>
        <v>292</v>
      </c>
      <c r="R19" s="32">
        <f t="shared" si="5"/>
        <v>300</v>
      </c>
      <c r="S19" s="32">
        <f t="shared" si="3"/>
        <v>295</v>
      </c>
      <c r="T19" s="28">
        <f t="shared" si="0"/>
        <v>53.85996409335727</v>
      </c>
      <c r="U19" s="46">
        <f t="shared" si="4"/>
        <v>0.046732108398355565</v>
      </c>
    </row>
    <row r="20" spans="1:21" ht="12.75">
      <c r="A20" s="27">
        <v>1</v>
      </c>
      <c r="B20" s="27">
        <v>5</v>
      </c>
      <c r="C20" s="27" t="s">
        <v>23</v>
      </c>
      <c r="D20" s="32">
        <v>637</v>
      </c>
      <c r="E20" s="32"/>
      <c r="F20" s="32">
        <f t="shared" si="1"/>
        <v>637</v>
      </c>
      <c r="G20" s="32">
        <v>27</v>
      </c>
      <c r="H20" s="32">
        <v>93</v>
      </c>
      <c r="I20" s="32">
        <v>89</v>
      </c>
      <c r="J20" s="32">
        <v>22</v>
      </c>
      <c r="K20" s="32">
        <v>10</v>
      </c>
      <c r="L20" s="32">
        <v>2</v>
      </c>
      <c r="M20" s="32">
        <v>48</v>
      </c>
      <c r="N20" s="32">
        <v>51</v>
      </c>
      <c r="O20" s="32">
        <v>9</v>
      </c>
      <c r="P20" s="32">
        <v>3</v>
      </c>
      <c r="Q20" s="32">
        <f t="shared" si="2"/>
        <v>342</v>
      </c>
      <c r="R20" s="32">
        <f t="shared" si="5"/>
        <v>354</v>
      </c>
      <c r="S20" s="32">
        <f t="shared" si="3"/>
        <v>345</v>
      </c>
      <c r="T20" s="28">
        <f t="shared" si="0"/>
        <v>55.57299843014129</v>
      </c>
      <c r="U20" s="46">
        <f t="shared" si="4"/>
        <v>0.05344408087926839</v>
      </c>
    </row>
    <row r="21" spans="1:21" ht="12.75">
      <c r="A21" s="27">
        <v>1</v>
      </c>
      <c r="B21" s="27">
        <v>5</v>
      </c>
      <c r="C21" s="27" t="s">
        <v>34</v>
      </c>
      <c r="D21" s="32">
        <v>593</v>
      </c>
      <c r="E21" s="32"/>
      <c r="F21" s="32">
        <f t="shared" si="1"/>
        <v>593</v>
      </c>
      <c r="G21" s="32">
        <v>30</v>
      </c>
      <c r="H21" s="32">
        <v>60</v>
      </c>
      <c r="I21" s="32">
        <v>85</v>
      </c>
      <c r="J21" s="32">
        <v>39</v>
      </c>
      <c r="K21" s="32">
        <v>13</v>
      </c>
      <c r="L21" s="32">
        <v>1</v>
      </c>
      <c r="M21" s="32">
        <v>44</v>
      </c>
      <c r="N21" s="32">
        <v>48</v>
      </c>
      <c r="O21" s="32">
        <v>3</v>
      </c>
      <c r="P21" s="32">
        <v>5</v>
      </c>
      <c r="Q21" s="32">
        <f t="shared" si="2"/>
        <v>320</v>
      </c>
      <c r="R21" s="32">
        <f t="shared" si="5"/>
        <v>328</v>
      </c>
      <c r="S21" s="32">
        <f t="shared" si="3"/>
        <v>325</v>
      </c>
      <c r="T21" s="28">
        <f t="shared" si="0"/>
        <v>55.31197301854975</v>
      </c>
      <c r="U21" s="46">
        <f t="shared" si="4"/>
        <v>0.04975249601476634</v>
      </c>
    </row>
    <row r="22" spans="1:21" ht="12.75">
      <c r="A22" s="25">
        <v>1</v>
      </c>
      <c r="B22" s="38">
        <v>6</v>
      </c>
      <c r="C22" s="38" t="s">
        <v>22</v>
      </c>
      <c r="D22" s="39">
        <v>560</v>
      </c>
      <c r="E22" s="39"/>
      <c r="F22" s="32">
        <f t="shared" si="1"/>
        <v>560</v>
      </c>
      <c r="G22" s="32">
        <v>35</v>
      </c>
      <c r="H22" s="32">
        <v>60</v>
      </c>
      <c r="I22" s="32">
        <v>101</v>
      </c>
      <c r="J22" s="32">
        <v>21</v>
      </c>
      <c r="K22" s="32">
        <v>12</v>
      </c>
      <c r="L22" s="32">
        <v>1</v>
      </c>
      <c r="M22" s="32">
        <v>41</v>
      </c>
      <c r="N22" s="32">
        <v>50</v>
      </c>
      <c r="O22" s="32">
        <v>9</v>
      </c>
      <c r="P22" s="32">
        <v>6</v>
      </c>
      <c r="Q22" s="32">
        <f t="shared" si="2"/>
        <v>321</v>
      </c>
      <c r="R22" s="32">
        <f t="shared" si="5"/>
        <v>336</v>
      </c>
      <c r="S22" s="32">
        <f t="shared" si="3"/>
        <v>327</v>
      </c>
      <c r="T22" s="28">
        <f t="shared" si="0"/>
        <v>60</v>
      </c>
      <c r="U22" s="46">
        <f t="shared" si="4"/>
        <v>0.046983807366389796</v>
      </c>
    </row>
    <row r="23" spans="1:21" ht="12.75">
      <c r="A23" s="27">
        <v>1</v>
      </c>
      <c r="B23" s="27">
        <v>6</v>
      </c>
      <c r="C23" s="27" t="s">
        <v>23</v>
      </c>
      <c r="D23" s="32">
        <v>615</v>
      </c>
      <c r="E23" s="32"/>
      <c r="F23" s="32">
        <f t="shared" si="1"/>
        <v>615</v>
      </c>
      <c r="G23" s="32">
        <v>25</v>
      </c>
      <c r="H23" s="32">
        <v>71</v>
      </c>
      <c r="I23" s="32">
        <v>135</v>
      </c>
      <c r="J23" s="32">
        <v>23</v>
      </c>
      <c r="K23" s="32">
        <v>15</v>
      </c>
      <c r="L23" s="32">
        <v>5</v>
      </c>
      <c r="M23" s="32">
        <v>42</v>
      </c>
      <c r="N23" s="32">
        <v>39</v>
      </c>
      <c r="O23" s="32">
        <v>5</v>
      </c>
      <c r="P23" s="32">
        <v>2</v>
      </c>
      <c r="Q23" s="32">
        <f t="shared" si="2"/>
        <v>355</v>
      </c>
      <c r="R23" s="32">
        <f aca="true" t="shared" si="6" ref="R23:R28">SUM(O23+P23+Q23)</f>
        <v>362</v>
      </c>
      <c r="S23" s="32">
        <f aca="true" t="shared" si="7" ref="S23:S28">SUM(P23+Q23)</f>
        <v>357</v>
      </c>
      <c r="T23" s="28">
        <f t="shared" si="0"/>
        <v>58.86178861788618</v>
      </c>
      <c r="U23" s="46">
        <f t="shared" si="4"/>
        <v>0.05159828844701737</v>
      </c>
    </row>
    <row r="24" spans="1:21" ht="12.75">
      <c r="A24" s="27">
        <v>1</v>
      </c>
      <c r="B24" s="27">
        <v>7</v>
      </c>
      <c r="C24" s="27" t="s">
        <v>36</v>
      </c>
      <c r="D24" s="32">
        <v>761</v>
      </c>
      <c r="E24" s="32"/>
      <c r="F24" s="32">
        <f t="shared" si="1"/>
        <v>761</v>
      </c>
      <c r="G24" s="32">
        <v>47</v>
      </c>
      <c r="H24" s="32">
        <v>85</v>
      </c>
      <c r="I24" s="32">
        <v>129</v>
      </c>
      <c r="J24" s="32">
        <v>19</v>
      </c>
      <c r="K24" s="32">
        <v>9</v>
      </c>
      <c r="L24" s="32">
        <v>1</v>
      </c>
      <c r="M24" s="32">
        <v>76</v>
      </c>
      <c r="N24" s="32">
        <v>78</v>
      </c>
      <c r="O24" s="32">
        <v>5</v>
      </c>
      <c r="P24" s="32">
        <v>8</v>
      </c>
      <c r="Q24" s="32">
        <f t="shared" si="2"/>
        <v>444</v>
      </c>
      <c r="R24" s="32">
        <f t="shared" si="6"/>
        <v>457</v>
      </c>
      <c r="S24" s="32">
        <f t="shared" si="7"/>
        <v>452</v>
      </c>
      <c r="T24" s="28">
        <f t="shared" si="0"/>
        <v>60.05256241787122</v>
      </c>
      <c r="U24" s="46">
        <f t="shared" si="4"/>
        <v>0.06384763822468328</v>
      </c>
    </row>
    <row r="25" spans="1:21" ht="12.75">
      <c r="A25" s="37" t="s">
        <v>37</v>
      </c>
      <c r="B25" s="34"/>
      <c r="C25" s="34"/>
      <c r="D25" s="35">
        <f>SUM(D8:D24)</f>
        <v>9867</v>
      </c>
      <c r="E25" s="35">
        <f aca="true" t="shared" si="8" ref="E25:L25">SUM(E8:E24)</f>
        <v>0</v>
      </c>
      <c r="F25" s="35">
        <f>SUM(F8:F24)</f>
        <v>9867</v>
      </c>
      <c r="G25" s="35">
        <f t="shared" si="8"/>
        <v>506</v>
      </c>
      <c r="H25" s="35">
        <f t="shared" si="8"/>
        <v>1181</v>
      </c>
      <c r="I25" s="35">
        <f t="shared" si="8"/>
        <v>1631</v>
      </c>
      <c r="J25" s="35">
        <f t="shared" si="8"/>
        <v>295</v>
      </c>
      <c r="K25" s="35">
        <f t="shared" si="8"/>
        <v>172</v>
      </c>
      <c r="L25" s="35">
        <f t="shared" si="8"/>
        <v>47</v>
      </c>
      <c r="M25" s="35">
        <f aca="true" t="shared" si="9" ref="M25:S25">SUM(M8:M24)</f>
        <v>838</v>
      </c>
      <c r="N25" s="35">
        <f t="shared" si="9"/>
        <v>744</v>
      </c>
      <c r="O25" s="35">
        <f>SUM(O8:O24)</f>
        <v>76</v>
      </c>
      <c r="P25" s="35">
        <f t="shared" si="9"/>
        <v>95</v>
      </c>
      <c r="Q25" s="35">
        <f t="shared" si="9"/>
        <v>5414</v>
      </c>
      <c r="R25" s="35">
        <f t="shared" si="9"/>
        <v>5585</v>
      </c>
      <c r="S25" s="35">
        <f t="shared" si="9"/>
        <v>5509</v>
      </c>
      <c r="T25" s="36">
        <f t="shared" si="0"/>
        <v>56.60281747238269</v>
      </c>
      <c r="U25" s="1"/>
    </row>
    <row r="26" spans="1:21" ht="12.75">
      <c r="A26" s="27">
        <v>2</v>
      </c>
      <c r="B26" s="27">
        <v>1</v>
      </c>
      <c r="C26" s="27" t="s">
        <v>36</v>
      </c>
      <c r="D26" s="32">
        <v>572</v>
      </c>
      <c r="E26" s="32"/>
      <c r="F26" s="32">
        <f>D26+E26</f>
        <v>572</v>
      </c>
      <c r="G26" s="32">
        <v>11</v>
      </c>
      <c r="H26" s="32">
        <v>71</v>
      </c>
      <c r="I26" s="32">
        <v>103</v>
      </c>
      <c r="J26" s="32">
        <v>4</v>
      </c>
      <c r="K26" s="32">
        <v>0</v>
      </c>
      <c r="L26" s="32">
        <v>3</v>
      </c>
      <c r="M26" s="32">
        <v>18</v>
      </c>
      <c r="N26" s="32">
        <v>19</v>
      </c>
      <c r="O26" s="32">
        <v>3</v>
      </c>
      <c r="P26" s="32">
        <v>3</v>
      </c>
      <c r="Q26" s="32">
        <f>SUM(G26:N26)</f>
        <v>229</v>
      </c>
      <c r="R26" s="32">
        <f t="shared" si="6"/>
        <v>235</v>
      </c>
      <c r="S26" s="32">
        <f t="shared" si="7"/>
        <v>232</v>
      </c>
      <c r="T26" s="28">
        <f t="shared" si="0"/>
        <v>41.08391608391609</v>
      </c>
      <c r="U26" s="46">
        <f>IF($S26=0,0,$F26/$F$30)</f>
        <v>0.04799060323852672</v>
      </c>
    </row>
    <row r="27" spans="1:21" ht="12.75">
      <c r="A27" s="27">
        <v>2</v>
      </c>
      <c r="B27" s="27">
        <v>2</v>
      </c>
      <c r="C27" s="27" t="s">
        <v>36</v>
      </c>
      <c r="D27" s="32">
        <v>663</v>
      </c>
      <c r="E27" s="32"/>
      <c r="F27" s="32">
        <f>D27+E27</f>
        <v>663</v>
      </c>
      <c r="G27" s="32">
        <v>10</v>
      </c>
      <c r="H27" s="32">
        <v>80</v>
      </c>
      <c r="I27" s="32">
        <v>149</v>
      </c>
      <c r="J27" s="32">
        <v>4</v>
      </c>
      <c r="K27" s="32">
        <v>11</v>
      </c>
      <c r="L27" s="32">
        <v>3</v>
      </c>
      <c r="M27" s="32">
        <v>55</v>
      </c>
      <c r="N27" s="32">
        <v>30</v>
      </c>
      <c r="O27" s="32">
        <v>5</v>
      </c>
      <c r="P27" s="32">
        <v>1</v>
      </c>
      <c r="Q27" s="32">
        <f>SUM(G27:N27)</f>
        <v>342</v>
      </c>
      <c r="R27" s="32">
        <f t="shared" si="6"/>
        <v>348</v>
      </c>
      <c r="S27" s="32">
        <f t="shared" si="7"/>
        <v>343</v>
      </c>
      <c r="T27" s="28">
        <f t="shared" si="0"/>
        <v>52.48868778280543</v>
      </c>
      <c r="U27" s="46">
        <f>IF($S27=0,0,$F27/$F$30)</f>
        <v>0.055625471935565066</v>
      </c>
    </row>
    <row r="28" spans="1:21" ht="12.75">
      <c r="A28" s="27">
        <v>2</v>
      </c>
      <c r="B28" s="27">
        <v>3</v>
      </c>
      <c r="C28" s="27" t="s">
        <v>36</v>
      </c>
      <c r="D28" s="32">
        <v>817</v>
      </c>
      <c r="E28" s="32"/>
      <c r="F28" s="32">
        <f>D28+E28</f>
        <v>817</v>
      </c>
      <c r="G28" s="32">
        <v>13</v>
      </c>
      <c r="H28" s="32">
        <v>89</v>
      </c>
      <c r="I28" s="32">
        <v>122</v>
      </c>
      <c r="J28" s="32">
        <v>3</v>
      </c>
      <c r="K28" s="32">
        <v>14</v>
      </c>
      <c r="L28" s="32">
        <v>7</v>
      </c>
      <c r="M28" s="32">
        <v>46</v>
      </c>
      <c r="N28" s="32">
        <v>55</v>
      </c>
      <c r="O28" s="32">
        <v>3</v>
      </c>
      <c r="P28" s="32">
        <v>5</v>
      </c>
      <c r="Q28" s="32">
        <f>SUM(G28:N28)</f>
        <v>349</v>
      </c>
      <c r="R28" s="32">
        <f t="shared" si="6"/>
        <v>357</v>
      </c>
      <c r="S28" s="32">
        <f t="shared" si="7"/>
        <v>354</v>
      </c>
      <c r="T28" s="28">
        <f t="shared" si="0"/>
        <v>43.696450428396574</v>
      </c>
      <c r="U28" s="46">
        <f>IF($S28=0,0,$F28/$F$30)</f>
        <v>0.06854601896132226</v>
      </c>
    </row>
    <row r="29" spans="1:21" ht="12.75">
      <c r="A29" s="33" t="s">
        <v>38</v>
      </c>
      <c r="B29" s="34"/>
      <c r="C29" s="34"/>
      <c r="D29" s="35">
        <f aca="true" t="shared" si="10" ref="D29:L29">SUM(D26:D28)</f>
        <v>2052</v>
      </c>
      <c r="E29" s="35">
        <f t="shared" si="10"/>
        <v>0</v>
      </c>
      <c r="F29" s="35">
        <f t="shared" si="10"/>
        <v>2052</v>
      </c>
      <c r="G29" s="35">
        <f t="shared" si="10"/>
        <v>34</v>
      </c>
      <c r="H29" s="35">
        <f t="shared" si="10"/>
        <v>240</v>
      </c>
      <c r="I29" s="35">
        <f t="shared" si="10"/>
        <v>374</v>
      </c>
      <c r="J29" s="35">
        <f t="shared" si="10"/>
        <v>11</v>
      </c>
      <c r="K29" s="35">
        <f t="shared" si="10"/>
        <v>25</v>
      </c>
      <c r="L29" s="35">
        <f t="shared" si="10"/>
        <v>13</v>
      </c>
      <c r="M29" s="35">
        <f aca="true" t="shared" si="11" ref="M29:S29">SUM(M26:M28)</f>
        <v>119</v>
      </c>
      <c r="N29" s="35">
        <f t="shared" si="11"/>
        <v>104</v>
      </c>
      <c r="O29" s="35">
        <f t="shared" si="11"/>
        <v>11</v>
      </c>
      <c r="P29" s="35">
        <f t="shared" si="11"/>
        <v>9</v>
      </c>
      <c r="Q29" s="35">
        <f t="shared" si="11"/>
        <v>920</v>
      </c>
      <c r="R29" s="35">
        <f t="shared" si="11"/>
        <v>940</v>
      </c>
      <c r="S29" s="35">
        <f t="shared" si="11"/>
        <v>929</v>
      </c>
      <c r="T29" s="36">
        <f>SUM(R29*100/D29)</f>
        <v>45.80896686159844</v>
      </c>
      <c r="U29" s="1"/>
    </row>
    <row r="30" spans="1:21" ht="12.75">
      <c r="A30" s="33" t="s">
        <v>24</v>
      </c>
      <c r="B30" s="34"/>
      <c r="C30" s="34"/>
      <c r="D30" s="35">
        <f aca="true" t="shared" si="12" ref="D30:L30">SUM(D25+D29)</f>
        <v>11919</v>
      </c>
      <c r="E30" s="35">
        <f t="shared" si="12"/>
        <v>0</v>
      </c>
      <c r="F30" s="35">
        <f t="shared" si="12"/>
        <v>11919</v>
      </c>
      <c r="G30" s="35">
        <f t="shared" si="12"/>
        <v>540</v>
      </c>
      <c r="H30" s="35">
        <f t="shared" si="12"/>
        <v>1421</v>
      </c>
      <c r="I30" s="35">
        <f t="shared" si="12"/>
        <v>2005</v>
      </c>
      <c r="J30" s="35">
        <f t="shared" si="12"/>
        <v>306</v>
      </c>
      <c r="K30" s="35">
        <f t="shared" si="12"/>
        <v>197</v>
      </c>
      <c r="L30" s="35">
        <f t="shared" si="12"/>
        <v>60</v>
      </c>
      <c r="M30" s="35">
        <f aca="true" t="shared" si="13" ref="M30:S30">SUM(M25+M29)</f>
        <v>957</v>
      </c>
      <c r="N30" s="35">
        <f t="shared" si="13"/>
        <v>848</v>
      </c>
      <c r="O30" s="35">
        <f t="shared" si="13"/>
        <v>87</v>
      </c>
      <c r="P30" s="35">
        <f t="shared" si="13"/>
        <v>104</v>
      </c>
      <c r="Q30" s="35">
        <f t="shared" si="13"/>
        <v>6334</v>
      </c>
      <c r="R30" s="35">
        <f t="shared" si="13"/>
        <v>6525</v>
      </c>
      <c r="S30" s="35">
        <f t="shared" si="13"/>
        <v>6438</v>
      </c>
      <c r="T30" s="36">
        <f>SUM(R30*100/D30)</f>
        <v>54.74452554744526</v>
      </c>
      <c r="U30" s="46">
        <f>SUM(U8:U29)</f>
        <v>1</v>
      </c>
    </row>
    <row r="31" spans="1:2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"/>
      <c r="U31" s="1"/>
    </row>
    <row r="32" spans="1:2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"/>
      <c r="U32" s="1"/>
    </row>
    <row r="33" spans="1:21" ht="12.75">
      <c r="A33" s="9">
        <v>326.25</v>
      </c>
      <c r="B33" s="12" t="s">
        <v>25</v>
      </c>
      <c r="C33" s="5"/>
      <c r="D33" s="5"/>
      <c r="E33" s="5"/>
      <c r="F33" s="5"/>
      <c r="G33" s="5"/>
      <c r="H33" s="4" t="s">
        <v>26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3"/>
      <c r="U33" s="1"/>
    </row>
    <row r="34" spans="1:2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"/>
      <c r="U34" s="1"/>
    </row>
    <row r="35" spans="1:20" ht="12.75">
      <c r="A35" s="9">
        <v>17</v>
      </c>
      <c r="B35" s="9">
        <v>16</v>
      </c>
      <c r="C35" s="9">
        <v>15</v>
      </c>
      <c r="D35" s="9">
        <v>14</v>
      </c>
      <c r="E35" s="9">
        <v>13</v>
      </c>
      <c r="F35" s="9">
        <v>12</v>
      </c>
      <c r="G35" s="9">
        <v>11</v>
      </c>
      <c r="H35" s="9">
        <v>10</v>
      </c>
      <c r="I35" s="9">
        <v>9</v>
      </c>
      <c r="J35" s="9">
        <v>8</v>
      </c>
      <c r="K35" s="9">
        <v>7</v>
      </c>
      <c r="L35" s="9">
        <v>6</v>
      </c>
      <c r="M35" s="9">
        <v>5</v>
      </c>
      <c r="N35" s="9">
        <v>4</v>
      </c>
      <c r="O35" s="9">
        <v>3</v>
      </c>
      <c r="P35" s="9">
        <v>2</v>
      </c>
      <c r="Q35" s="9">
        <v>1</v>
      </c>
      <c r="R35" s="5"/>
      <c r="T35" s="2"/>
    </row>
    <row r="36" spans="1:20" ht="12.75">
      <c r="A36" s="9">
        <f aca="true" t="shared" si="14" ref="A36:Q36">SUM($G$30/A$35)</f>
        <v>31.764705882352942</v>
      </c>
      <c r="B36" s="9">
        <f t="shared" si="14"/>
        <v>33.75</v>
      </c>
      <c r="C36" s="9">
        <f t="shared" si="14"/>
        <v>36</v>
      </c>
      <c r="D36" s="9">
        <f t="shared" si="14"/>
        <v>38.57142857142857</v>
      </c>
      <c r="E36" s="9">
        <f t="shared" si="14"/>
        <v>41.53846153846154</v>
      </c>
      <c r="F36" s="9">
        <f t="shared" si="14"/>
        <v>45</v>
      </c>
      <c r="G36" s="9">
        <f t="shared" si="14"/>
        <v>49.09090909090909</v>
      </c>
      <c r="H36" s="9">
        <f t="shared" si="14"/>
        <v>54</v>
      </c>
      <c r="I36" s="9">
        <f t="shared" si="14"/>
        <v>60</v>
      </c>
      <c r="J36" s="9">
        <f t="shared" si="14"/>
        <v>67.5</v>
      </c>
      <c r="K36" s="9">
        <f t="shared" si="14"/>
        <v>77.14285714285714</v>
      </c>
      <c r="L36" s="9">
        <f t="shared" si="14"/>
        <v>90</v>
      </c>
      <c r="M36" s="9">
        <f t="shared" si="14"/>
        <v>108</v>
      </c>
      <c r="N36" s="9">
        <f t="shared" si="14"/>
        <v>135</v>
      </c>
      <c r="O36" s="9">
        <f t="shared" si="14"/>
        <v>180</v>
      </c>
      <c r="P36" s="9">
        <f t="shared" si="14"/>
        <v>270</v>
      </c>
      <c r="Q36" s="9">
        <f t="shared" si="14"/>
        <v>540</v>
      </c>
      <c r="R36" s="13" t="str">
        <f>G7</f>
        <v>ERC - AM</v>
      </c>
      <c r="T36" s="2"/>
    </row>
    <row r="37" spans="1:20" ht="12.75">
      <c r="A37" s="9">
        <f aca="true" t="shared" si="15" ref="A37:K37">SUM($H$30/A$35)</f>
        <v>83.58823529411765</v>
      </c>
      <c r="B37" s="9">
        <f t="shared" si="15"/>
        <v>88.8125</v>
      </c>
      <c r="C37" s="9">
        <f t="shared" si="15"/>
        <v>94.73333333333333</v>
      </c>
      <c r="D37" s="9">
        <f t="shared" si="15"/>
        <v>101.5</v>
      </c>
      <c r="E37" s="9">
        <f t="shared" si="15"/>
        <v>109.3076923076923</v>
      </c>
      <c r="F37" s="9">
        <f t="shared" si="15"/>
        <v>118.41666666666667</v>
      </c>
      <c r="G37" s="9">
        <f t="shared" si="15"/>
        <v>129.1818181818182</v>
      </c>
      <c r="H37" s="9">
        <f t="shared" si="15"/>
        <v>142.1</v>
      </c>
      <c r="I37" s="9">
        <f t="shared" si="15"/>
        <v>157.88888888888889</v>
      </c>
      <c r="J37" s="9">
        <f t="shared" si="15"/>
        <v>177.625</v>
      </c>
      <c r="K37" s="9">
        <f t="shared" si="15"/>
        <v>203</v>
      </c>
      <c r="L37" s="9">
        <f aca="true" t="shared" si="16" ref="L37:Q37">SUM($H$30/L$35)</f>
        <v>236.83333333333334</v>
      </c>
      <c r="M37" s="9">
        <f t="shared" si="16"/>
        <v>284.2</v>
      </c>
      <c r="N37" s="9">
        <f t="shared" si="16"/>
        <v>355.25</v>
      </c>
      <c r="O37" s="9">
        <f t="shared" si="16"/>
        <v>473.6666666666667</v>
      </c>
      <c r="P37" s="9">
        <f t="shared" si="16"/>
        <v>710.5</v>
      </c>
      <c r="Q37" s="9">
        <f t="shared" si="16"/>
        <v>1421</v>
      </c>
      <c r="R37" s="13" t="str">
        <f>H7</f>
        <v>PSC-CP</v>
      </c>
      <c r="T37" s="2"/>
    </row>
    <row r="38" spans="1:20" ht="12.75">
      <c r="A38" s="9">
        <f aca="true" t="shared" si="17" ref="A38:K38">SUM($I$30/A$35)</f>
        <v>117.94117647058823</v>
      </c>
      <c r="B38" s="9">
        <f t="shared" si="17"/>
        <v>125.3125</v>
      </c>
      <c r="C38" s="9">
        <f t="shared" si="17"/>
        <v>133.66666666666666</v>
      </c>
      <c r="D38" s="9">
        <f t="shared" si="17"/>
        <v>143.21428571428572</v>
      </c>
      <c r="E38" s="9">
        <f t="shared" si="17"/>
        <v>154.23076923076923</v>
      </c>
      <c r="F38" s="9">
        <f t="shared" si="17"/>
        <v>167.08333333333334</v>
      </c>
      <c r="G38" s="9">
        <f t="shared" si="17"/>
        <v>182.27272727272728</v>
      </c>
      <c r="H38" s="9">
        <f t="shared" si="17"/>
        <v>200.5</v>
      </c>
      <c r="I38" s="9">
        <f t="shared" si="17"/>
        <v>222.77777777777777</v>
      </c>
      <c r="J38" s="9">
        <f t="shared" si="17"/>
        <v>250.625</v>
      </c>
      <c r="K38" s="9">
        <f t="shared" si="17"/>
        <v>286.42857142857144</v>
      </c>
      <c r="L38" s="9">
        <f aca="true" t="shared" si="18" ref="L38:Q38">SUM($I$30/L$35)</f>
        <v>334.1666666666667</v>
      </c>
      <c r="M38" s="9">
        <f t="shared" si="18"/>
        <v>401</v>
      </c>
      <c r="N38" s="9">
        <f t="shared" si="18"/>
        <v>501.25</v>
      </c>
      <c r="O38" s="9">
        <f t="shared" si="18"/>
        <v>668.3333333333334</v>
      </c>
      <c r="P38" s="9">
        <f t="shared" si="18"/>
        <v>1002.5</v>
      </c>
      <c r="Q38" s="9">
        <f t="shared" si="18"/>
        <v>2005</v>
      </c>
      <c r="R38" s="13" t="str">
        <f>I7</f>
        <v>MEC - C</v>
      </c>
      <c r="T38" s="2"/>
    </row>
    <row r="39" spans="1:20" ht="12.75">
      <c r="A39" s="9">
        <f aca="true" t="shared" si="19" ref="A39:K39">SUM($J$30/A$35)</f>
        <v>18</v>
      </c>
      <c r="B39" s="9">
        <f t="shared" si="19"/>
        <v>19.125</v>
      </c>
      <c r="C39" s="9">
        <f t="shared" si="19"/>
        <v>20.4</v>
      </c>
      <c r="D39" s="9">
        <f t="shared" si="19"/>
        <v>21.857142857142858</v>
      </c>
      <c r="E39" s="9">
        <f t="shared" si="19"/>
        <v>23.53846153846154</v>
      </c>
      <c r="F39" s="9">
        <f t="shared" si="19"/>
        <v>25.5</v>
      </c>
      <c r="G39" s="9">
        <f t="shared" si="19"/>
        <v>27.818181818181817</v>
      </c>
      <c r="H39" s="9">
        <f t="shared" si="19"/>
        <v>30.6</v>
      </c>
      <c r="I39" s="9">
        <f t="shared" si="19"/>
        <v>34</v>
      </c>
      <c r="J39" s="9">
        <f t="shared" si="19"/>
        <v>38.25</v>
      </c>
      <c r="K39" s="9">
        <f t="shared" si="19"/>
        <v>43.714285714285715</v>
      </c>
      <c r="L39" s="9">
        <f aca="true" t="shared" si="20" ref="L39:Q39">SUM($J$30/L$35)</f>
        <v>51</v>
      </c>
      <c r="M39" s="9">
        <f t="shared" si="20"/>
        <v>61.2</v>
      </c>
      <c r="N39" s="9">
        <f t="shared" si="20"/>
        <v>76.5</v>
      </c>
      <c r="O39" s="9">
        <f t="shared" si="20"/>
        <v>102</v>
      </c>
      <c r="P39" s="9">
        <f t="shared" si="20"/>
        <v>153</v>
      </c>
      <c r="Q39" s="9">
        <f t="shared" si="20"/>
        <v>306</v>
      </c>
      <c r="R39" s="13" t="str">
        <f>J7</f>
        <v>MONT X REPÚBLICA</v>
      </c>
      <c r="T39" s="2"/>
    </row>
    <row r="40" spans="1:20" ht="12.75">
      <c r="A40" s="9">
        <f aca="true" t="shared" si="21" ref="A40:Q40">SUM($K$30/A$35)</f>
        <v>11.588235294117647</v>
      </c>
      <c r="B40" s="9">
        <f t="shared" si="21"/>
        <v>12.3125</v>
      </c>
      <c r="C40" s="9">
        <f t="shared" si="21"/>
        <v>13.133333333333333</v>
      </c>
      <c r="D40" s="9">
        <f t="shared" si="21"/>
        <v>14.071428571428571</v>
      </c>
      <c r="E40" s="9">
        <f t="shared" si="21"/>
        <v>15.153846153846153</v>
      </c>
      <c r="F40" s="9">
        <f t="shared" si="21"/>
        <v>16.416666666666668</v>
      </c>
      <c r="G40" s="9">
        <f t="shared" si="21"/>
        <v>17.90909090909091</v>
      </c>
      <c r="H40" s="9">
        <f t="shared" si="21"/>
        <v>19.7</v>
      </c>
      <c r="I40" s="9">
        <f t="shared" si="21"/>
        <v>21.88888888888889</v>
      </c>
      <c r="J40" s="9">
        <f t="shared" si="21"/>
        <v>24.625</v>
      </c>
      <c r="K40" s="9">
        <f t="shared" si="21"/>
        <v>28.142857142857142</v>
      </c>
      <c r="L40" s="9">
        <f t="shared" si="21"/>
        <v>32.833333333333336</v>
      </c>
      <c r="M40" s="9">
        <f t="shared" si="21"/>
        <v>39.4</v>
      </c>
      <c r="N40" s="9">
        <f t="shared" si="21"/>
        <v>49.25</v>
      </c>
      <c r="O40" s="9">
        <f t="shared" si="21"/>
        <v>65.66666666666667</v>
      </c>
      <c r="P40" s="9">
        <f t="shared" si="21"/>
        <v>98.5</v>
      </c>
      <c r="Q40" s="9">
        <f t="shared" si="21"/>
        <v>197</v>
      </c>
      <c r="R40" s="13" t="str">
        <f>K7</f>
        <v>VALENTS</v>
      </c>
      <c r="T40" s="2"/>
    </row>
    <row r="41" spans="1:20" ht="12.75">
      <c r="A41" s="9">
        <f>SUM($L$30/A$35)</f>
        <v>3.5294117647058822</v>
      </c>
      <c r="B41" s="9">
        <f aca="true" t="shared" si="22" ref="B41:Q41">SUM($L$30/B$35)</f>
        <v>3.75</v>
      </c>
      <c r="C41" s="9">
        <f t="shared" si="22"/>
        <v>4</v>
      </c>
      <c r="D41" s="9">
        <f t="shared" si="22"/>
        <v>4.285714285714286</v>
      </c>
      <c r="E41" s="9">
        <f t="shared" si="22"/>
        <v>4.615384615384615</v>
      </c>
      <c r="F41" s="9">
        <f t="shared" si="22"/>
        <v>5</v>
      </c>
      <c r="G41" s="9">
        <f t="shared" si="22"/>
        <v>5.454545454545454</v>
      </c>
      <c r="H41" s="9">
        <f t="shared" si="22"/>
        <v>6</v>
      </c>
      <c r="I41" s="9">
        <f t="shared" si="22"/>
        <v>6.666666666666667</v>
      </c>
      <c r="J41" s="9">
        <f t="shared" si="22"/>
        <v>7.5</v>
      </c>
      <c r="K41" s="9">
        <f t="shared" si="22"/>
        <v>8.571428571428571</v>
      </c>
      <c r="L41" s="9">
        <f t="shared" si="22"/>
        <v>10</v>
      </c>
      <c r="M41" s="9">
        <f t="shared" si="22"/>
        <v>12</v>
      </c>
      <c r="N41" s="9">
        <f t="shared" si="22"/>
        <v>15</v>
      </c>
      <c r="O41" s="9">
        <f t="shared" si="22"/>
        <v>20</v>
      </c>
      <c r="P41" s="9">
        <f t="shared" si="22"/>
        <v>30</v>
      </c>
      <c r="Q41" s="9">
        <f t="shared" si="22"/>
        <v>60</v>
      </c>
      <c r="R41" s="13" t="str">
        <f>L7</f>
        <v>CIUTADANS</v>
      </c>
      <c r="T41" s="2"/>
    </row>
    <row r="42" spans="1:20" ht="12.75">
      <c r="A42" s="9">
        <f>SUM($M$30/A$35)</f>
        <v>56.294117647058826</v>
      </c>
      <c r="B42" s="9">
        <f aca="true" t="shared" si="23" ref="B42:Q42">SUM($M$30/B$35)</f>
        <v>59.8125</v>
      </c>
      <c r="C42" s="9">
        <f t="shared" si="23"/>
        <v>63.8</v>
      </c>
      <c r="D42" s="9">
        <f t="shared" si="23"/>
        <v>68.35714285714286</v>
      </c>
      <c r="E42" s="9">
        <f t="shared" si="23"/>
        <v>73.61538461538461</v>
      </c>
      <c r="F42" s="9">
        <f t="shared" si="23"/>
        <v>79.75</v>
      </c>
      <c r="G42" s="9">
        <f t="shared" si="23"/>
        <v>87</v>
      </c>
      <c r="H42" s="9">
        <f t="shared" si="23"/>
        <v>95.7</v>
      </c>
      <c r="I42" s="9">
        <f t="shared" si="23"/>
        <v>106.33333333333333</v>
      </c>
      <c r="J42" s="9">
        <f t="shared" si="23"/>
        <v>119.625</v>
      </c>
      <c r="K42" s="9">
        <f t="shared" si="23"/>
        <v>136.71428571428572</v>
      </c>
      <c r="L42" s="9">
        <f t="shared" si="23"/>
        <v>159.5</v>
      </c>
      <c r="M42" s="9">
        <f t="shared" si="23"/>
        <v>191.4</v>
      </c>
      <c r="N42" s="9">
        <f t="shared" si="23"/>
        <v>239.25</v>
      </c>
      <c r="O42" s="9">
        <f t="shared" si="23"/>
        <v>319</v>
      </c>
      <c r="P42" s="9">
        <f t="shared" si="23"/>
        <v>478.5</v>
      </c>
      <c r="Q42" s="9">
        <f t="shared" si="23"/>
        <v>957</v>
      </c>
      <c r="R42" s="45" t="str">
        <f>M7</f>
        <v>FEMM</v>
      </c>
      <c r="T42" s="2"/>
    </row>
    <row r="43" spans="1:20" ht="12.75">
      <c r="A43" s="9">
        <f>SUM($N$30/A$35)</f>
        <v>49.88235294117647</v>
      </c>
      <c r="B43" s="9">
        <f aca="true" t="shared" si="24" ref="B43:Q43">SUM($N$30/B$35)</f>
        <v>53</v>
      </c>
      <c r="C43" s="9">
        <f t="shared" si="24"/>
        <v>56.53333333333333</v>
      </c>
      <c r="D43" s="9">
        <f t="shared" si="24"/>
        <v>60.57142857142857</v>
      </c>
      <c r="E43" s="9">
        <f t="shared" si="24"/>
        <v>65.23076923076923</v>
      </c>
      <c r="F43" s="9">
        <f t="shared" si="24"/>
        <v>70.66666666666667</v>
      </c>
      <c r="G43" s="9">
        <f t="shared" si="24"/>
        <v>77.0909090909091</v>
      </c>
      <c r="H43" s="9">
        <f t="shared" si="24"/>
        <v>84.8</v>
      </c>
      <c r="I43" s="9">
        <f t="shared" si="24"/>
        <v>94.22222222222223</v>
      </c>
      <c r="J43" s="9">
        <f t="shared" si="24"/>
        <v>106</v>
      </c>
      <c r="K43" s="9">
        <f t="shared" si="24"/>
        <v>121.14285714285714</v>
      </c>
      <c r="L43" s="9">
        <f t="shared" si="24"/>
        <v>141.33333333333334</v>
      </c>
      <c r="M43" s="9">
        <f t="shared" si="24"/>
        <v>169.6</v>
      </c>
      <c r="N43" s="9">
        <f t="shared" si="24"/>
        <v>212</v>
      </c>
      <c r="O43" s="9">
        <f t="shared" si="24"/>
        <v>282.6666666666667</v>
      </c>
      <c r="P43" s="9">
        <f t="shared" si="24"/>
        <v>424</v>
      </c>
      <c r="Q43" s="9">
        <f t="shared" si="24"/>
        <v>848</v>
      </c>
      <c r="R43" s="13" t="str">
        <f>N7</f>
        <v>PP</v>
      </c>
      <c r="T43" s="2"/>
    </row>
    <row r="44" spans="1:2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2"/>
    </row>
    <row r="45" spans="1:20" ht="12.75">
      <c r="A45" s="4"/>
      <c r="B45" s="4"/>
      <c r="C45" s="4"/>
      <c r="D45" s="4"/>
      <c r="E45" s="4"/>
      <c r="F45" s="4"/>
      <c r="G45" s="4"/>
      <c r="H45" s="5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2"/>
    </row>
    <row r="46" spans="1:20" ht="12.75">
      <c r="A46" s="4"/>
      <c r="B46" s="4"/>
      <c r="C46" s="4"/>
      <c r="D46" s="4"/>
      <c r="E46" s="4"/>
      <c r="F46" s="5"/>
      <c r="G46" s="9" t="str">
        <f aca="true" t="shared" si="25" ref="G46:N46">G7</f>
        <v>ERC - AM</v>
      </c>
      <c r="H46" s="9" t="str">
        <f t="shared" si="25"/>
        <v>PSC-CP</v>
      </c>
      <c r="I46" s="9" t="str">
        <f t="shared" si="25"/>
        <v>MEC - C</v>
      </c>
      <c r="J46" s="9" t="str">
        <f t="shared" si="25"/>
        <v>MONT X REPÚBLICA</v>
      </c>
      <c r="K46" s="9" t="str">
        <f t="shared" si="25"/>
        <v>VALENTS</v>
      </c>
      <c r="L46" s="9" t="str">
        <f t="shared" si="25"/>
        <v>CIUTADANS</v>
      </c>
      <c r="M46" s="9" t="str">
        <f t="shared" si="25"/>
        <v>FEMM</v>
      </c>
      <c r="N46" s="9" t="str">
        <f t="shared" si="25"/>
        <v>PP</v>
      </c>
      <c r="O46" s="4"/>
      <c r="P46" s="5"/>
      <c r="Q46" s="4"/>
      <c r="R46" s="4"/>
      <c r="S46" s="4"/>
      <c r="T46" s="2"/>
    </row>
    <row r="47" spans="1:20" ht="12.75">
      <c r="A47" s="4"/>
      <c r="B47" s="4"/>
      <c r="C47" s="4"/>
      <c r="D47" s="4"/>
      <c r="E47" s="4"/>
      <c r="F47" s="5" t="s">
        <v>19</v>
      </c>
      <c r="G47" s="16">
        <f aca="true" t="shared" si="26" ref="G47:L47">G30</f>
        <v>540</v>
      </c>
      <c r="H47" s="16">
        <f t="shared" si="26"/>
        <v>1421</v>
      </c>
      <c r="I47" s="16">
        <f t="shared" si="26"/>
        <v>2005</v>
      </c>
      <c r="J47" s="16">
        <f t="shared" si="26"/>
        <v>306</v>
      </c>
      <c r="K47" s="16">
        <f t="shared" si="26"/>
        <v>197</v>
      </c>
      <c r="L47" s="16">
        <f t="shared" si="26"/>
        <v>60</v>
      </c>
      <c r="M47" s="16">
        <f>M30</f>
        <v>957</v>
      </c>
      <c r="N47" s="16">
        <f>N30</f>
        <v>848</v>
      </c>
      <c r="O47" s="4"/>
      <c r="P47" s="5"/>
      <c r="Q47" s="4"/>
      <c r="R47" s="4"/>
      <c r="S47" s="4"/>
      <c r="T47" s="2"/>
    </row>
    <row r="48" spans="1:20" ht="12.75">
      <c r="A48" s="4"/>
      <c r="B48" s="4"/>
      <c r="C48" s="4"/>
      <c r="D48" s="4"/>
      <c r="E48" s="4"/>
      <c r="F48" s="5" t="s">
        <v>27</v>
      </c>
      <c r="G48" s="32">
        <v>1</v>
      </c>
      <c r="H48" s="32">
        <v>4</v>
      </c>
      <c r="I48" s="32">
        <v>7</v>
      </c>
      <c r="J48" s="32">
        <v>0</v>
      </c>
      <c r="K48" s="32">
        <v>0</v>
      </c>
      <c r="L48" s="32">
        <v>0</v>
      </c>
      <c r="M48" s="32">
        <v>3</v>
      </c>
      <c r="N48" s="32">
        <v>2</v>
      </c>
      <c r="O48" s="4"/>
      <c r="P48" s="5"/>
      <c r="Q48" s="4"/>
      <c r="R48" s="4"/>
      <c r="S48" s="4"/>
      <c r="T48" s="2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4"/>
      <c r="R49" s="4"/>
      <c r="S49" s="4"/>
      <c r="T49" s="2"/>
    </row>
    <row r="50" spans="1:20" ht="12.75">
      <c r="A50" s="4"/>
      <c r="B50" s="4"/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4"/>
      <c r="O50" s="4"/>
      <c r="P50" s="5"/>
      <c r="Q50" s="4"/>
      <c r="R50" s="4"/>
      <c r="S50" s="4"/>
      <c r="T50" s="2"/>
    </row>
    <row r="51" spans="1:20" ht="12.75">
      <c r="A51" s="4" t="s">
        <v>28</v>
      </c>
      <c r="B51" s="4"/>
      <c r="C51" s="4"/>
      <c r="D51" s="4"/>
      <c r="E51" s="4"/>
      <c r="F51" s="14"/>
      <c r="G51" s="14"/>
      <c r="H51" s="14"/>
      <c r="I51" s="14"/>
      <c r="J51" s="14"/>
      <c r="K51" s="14"/>
      <c r="L51" s="14"/>
      <c r="M51" s="14"/>
      <c r="N51" s="4"/>
      <c r="O51" s="4"/>
      <c r="P51" s="5"/>
      <c r="Q51" s="4"/>
      <c r="R51" s="4"/>
      <c r="S51" s="4"/>
      <c r="T51" s="2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4"/>
      <c r="R52" s="4"/>
      <c r="S52" s="4"/>
      <c r="T52" s="2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4"/>
      <c r="R53" s="4"/>
      <c r="S53" s="4"/>
      <c r="T53" s="2"/>
    </row>
    <row r="54" spans="1:20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0"/>
      <c r="N54" s="4"/>
      <c r="O54" s="4"/>
      <c r="P54" s="5"/>
      <c r="Q54" s="4"/>
      <c r="R54" s="4"/>
      <c r="S54" s="4"/>
      <c r="T54" s="2"/>
    </row>
    <row r="55" spans="1:20" ht="12.75">
      <c r="A55" s="7"/>
      <c r="B55" s="8"/>
      <c r="C55" s="8"/>
      <c r="D55" s="8"/>
      <c r="E55" s="8"/>
      <c r="F55" s="8" t="s">
        <v>29</v>
      </c>
      <c r="G55" s="8"/>
      <c r="H55" s="8"/>
      <c r="I55" s="15"/>
      <c r="J55" s="15"/>
      <c r="K55" s="15"/>
      <c r="L55" s="15"/>
      <c r="M55" s="43"/>
      <c r="N55" s="40"/>
      <c r="O55" s="4"/>
      <c r="P55" s="5"/>
      <c r="Q55" s="4"/>
      <c r="R55" s="4"/>
      <c r="S55" s="4"/>
      <c r="T55" s="2"/>
    </row>
    <row r="56" spans="1:20" ht="12.75">
      <c r="A56" s="25"/>
      <c r="B56" s="26"/>
      <c r="C56" s="26"/>
      <c r="D56" s="27" t="s">
        <v>5</v>
      </c>
      <c r="E56" s="27" t="s">
        <v>6</v>
      </c>
      <c r="F56" s="27" t="s">
        <v>7</v>
      </c>
      <c r="G56" s="16" t="s">
        <v>30</v>
      </c>
      <c r="H56" s="17" t="s">
        <v>30</v>
      </c>
      <c r="I56" s="16" t="s">
        <v>31</v>
      </c>
      <c r="J56" s="17" t="s">
        <v>31</v>
      </c>
      <c r="K56" s="16" t="s">
        <v>32</v>
      </c>
      <c r="L56" s="17" t="s">
        <v>32</v>
      </c>
      <c r="M56" s="44"/>
      <c r="N56" s="40"/>
      <c r="O56" s="4"/>
      <c r="P56" s="5"/>
      <c r="Q56" s="4"/>
      <c r="R56" s="4"/>
      <c r="S56" s="4"/>
      <c r="T56" s="2"/>
    </row>
    <row r="57" spans="1:20" ht="12.75">
      <c r="A57" s="29" t="s">
        <v>11</v>
      </c>
      <c r="B57" s="30" t="s">
        <v>12</v>
      </c>
      <c r="C57" s="30" t="s">
        <v>13</v>
      </c>
      <c r="D57" s="30" t="s">
        <v>13</v>
      </c>
      <c r="E57" s="30" t="s">
        <v>14</v>
      </c>
      <c r="F57" s="30" t="s">
        <v>15</v>
      </c>
      <c r="G57" s="10" t="s">
        <v>9</v>
      </c>
      <c r="H57" s="10" t="s">
        <v>33</v>
      </c>
      <c r="I57" s="10" t="s">
        <v>9</v>
      </c>
      <c r="J57" s="10" t="s">
        <v>33</v>
      </c>
      <c r="K57" s="10" t="s">
        <v>9</v>
      </c>
      <c r="L57" s="10" t="s">
        <v>33</v>
      </c>
      <c r="M57" s="44"/>
      <c r="N57" s="40"/>
      <c r="O57" s="4"/>
      <c r="P57" s="5"/>
      <c r="Q57" s="4"/>
      <c r="R57" s="4"/>
      <c r="S57" s="4"/>
      <c r="T57" s="2"/>
    </row>
    <row r="58" spans="1:20" ht="12.75">
      <c r="A58" s="27">
        <v>1</v>
      </c>
      <c r="B58" s="27">
        <v>1</v>
      </c>
      <c r="C58" s="27" t="s">
        <v>22</v>
      </c>
      <c r="D58" s="32">
        <v>765</v>
      </c>
      <c r="E58" s="32">
        <f>E8</f>
        <v>0</v>
      </c>
      <c r="F58" s="32">
        <f aca="true" t="shared" si="27" ref="F58:F74">SUM(D58+E58)</f>
        <v>765</v>
      </c>
      <c r="G58" s="32">
        <v>233</v>
      </c>
      <c r="H58" s="16">
        <f aca="true" t="shared" si="28" ref="H58:H79">SUM(G58*100)/$F58</f>
        <v>30.45751633986928</v>
      </c>
      <c r="I58" s="32">
        <v>302</v>
      </c>
      <c r="J58" s="16">
        <f aca="true" t="shared" si="29" ref="J58:J79">SUM(I58*100)/$F58</f>
        <v>39.47712418300654</v>
      </c>
      <c r="K58" s="32">
        <v>0</v>
      </c>
      <c r="L58" s="16">
        <f aca="true" t="shared" si="30" ref="L58:L79">SUM(K58*100)/$F58</f>
        <v>0</v>
      </c>
      <c r="M58" s="41"/>
      <c r="N58" s="40"/>
      <c r="O58" s="4"/>
      <c r="P58" s="5"/>
      <c r="Q58" s="4"/>
      <c r="R58" s="4"/>
      <c r="S58" s="4"/>
      <c r="T58" s="2"/>
    </row>
    <row r="59" spans="1:20" ht="12.75">
      <c r="A59" s="27">
        <v>1</v>
      </c>
      <c r="B59" s="27">
        <v>1</v>
      </c>
      <c r="C59" s="27" t="s">
        <v>23</v>
      </c>
      <c r="D59" s="32">
        <v>849</v>
      </c>
      <c r="E59" s="32">
        <f aca="true" t="shared" si="31" ref="E59:E74">E9</f>
        <v>0</v>
      </c>
      <c r="F59" s="32">
        <f t="shared" si="27"/>
        <v>849</v>
      </c>
      <c r="G59" s="32">
        <v>256</v>
      </c>
      <c r="H59" s="16">
        <f t="shared" si="28"/>
        <v>30.15312131919906</v>
      </c>
      <c r="I59" s="32">
        <v>329</v>
      </c>
      <c r="J59" s="16">
        <f t="shared" si="29"/>
        <v>38.75147232037691</v>
      </c>
      <c r="K59" s="32">
        <v>0</v>
      </c>
      <c r="L59" s="18">
        <f t="shared" si="30"/>
        <v>0</v>
      </c>
      <c r="M59" s="16"/>
      <c r="N59" s="40"/>
      <c r="O59" s="4"/>
      <c r="P59" s="5"/>
      <c r="Q59" s="4"/>
      <c r="R59" s="4"/>
      <c r="S59" s="4"/>
      <c r="T59" s="2"/>
    </row>
    <row r="60" spans="1:20" ht="12.75">
      <c r="A60" s="27">
        <v>1</v>
      </c>
      <c r="B60" s="27">
        <v>2</v>
      </c>
      <c r="C60" s="27" t="s">
        <v>22</v>
      </c>
      <c r="D60" s="32">
        <v>370</v>
      </c>
      <c r="E60" s="32">
        <f t="shared" si="31"/>
        <v>0</v>
      </c>
      <c r="F60" s="32">
        <f t="shared" si="27"/>
        <v>370</v>
      </c>
      <c r="G60" s="32">
        <v>126</v>
      </c>
      <c r="H60" s="16">
        <f t="shared" si="28"/>
        <v>34.054054054054056</v>
      </c>
      <c r="I60" s="32">
        <v>172</v>
      </c>
      <c r="J60" s="16">
        <f t="shared" si="29"/>
        <v>46.486486486486484</v>
      </c>
      <c r="K60" s="32">
        <v>0</v>
      </c>
      <c r="L60" s="18">
        <f t="shared" si="30"/>
        <v>0</v>
      </c>
      <c r="M60" s="16"/>
      <c r="N60" s="40"/>
      <c r="O60" s="4"/>
      <c r="P60" s="5"/>
      <c r="Q60" s="4"/>
      <c r="R60" s="4"/>
      <c r="S60" s="4"/>
      <c r="T60" s="2"/>
    </row>
    <row r="61" spans="1:20" ht="12.75">
      <c r="A61" s="27">
        <v>1</v>
      </c>
      <c r="B61" s="27">
        <v>2</v>
      </c>
      <c r="C61" s="27" t="s">
        <v>23</v>
      </c>
      <c r="D61" s="32">
        <v>476</v>
      </c>
      <c r="E61" s="32">
        <f t="shared" si="31"/>
        <v>0</v>
      </c>
      <c r="F61" s="32">
        <f t="shared" si="27"/>
        <v>476</v>
      </c>
      <c r="G61" s="32">
        <v>163</v>
      </c>
      <c r="H61" s="16">
        <f t="shared" si="28"/>
        <v>34.2436974789916</v>
      </c>
      <c r="I61" s="32">
        <v>210</v>
      </c>
      <c r="J61" s="16">
        <f t="shared" si="29"/>
        <v>44.11764705882353</v>
      </c>
      <c r="K61" s="32">
        <v>0</v>
      </c>
      <c r="L61" s="18">
        <f t="shared" si="30"/>
        <v>0</v>
      </c>
      <c r="M61" s="16"/>
      <c r="N61" s="40"/>
      <c r="O61" s="4"/>
      <c r="P61" s="5"/>
      <c r="Q61" s="4"/>
      <c r="R61" s="4"/>
      <c r="S61" s="4"/>
      <c r="T61" s="2"/>
    </row>
    <row r="62" spans="1:20" ht="12.75">
      <c r="A62" s="27">
        <v>1</v>
      </c>
      <c r="B62" s="27">
        <v>2</v>
      </c>
      <c r="C62" s="27" t="s">
        <v>34</v>
      </c>
      <c r="D62" s="32">
        <v>338</v>
      </c>
      <c r="E62" s="32">
        <f t="shared" si="31"/>
        <v>0</v>
      </c>
      <c r="F62" s="32">
        <f t="shared" si="27"/>
        <v>338</v>
      </c>
      <c r="G62" s="32">
        <v>116</v>
      </c>
      <c r="H62" s="16">
        <f t="shared" si="28"/>
        <v>34.319526627218934</v>
      </c>
      <c r="I62" s="32">
        <v>155</v>
      </c>
      <c r="J62" s="16">
        <f t="shared" si="29"/>
        <v>45.857988165680474</v>
      </c>
      <c r="K62" s="32">
        <v>0</v>
      </c>
      <c r="L62" s="18">
        <f t="shared" si="30"/>
        <v>0</v>
      </c>
      <c r="M62" s="16"/>
      <c r="N62" s="40"/>
      <c r="O62" s="4"/>
      <c r="P62" s="5"/>
      <c r="Q62" s="4"/>
      <c r="R62" s="4"/>
      <c r="S62" s="4"/>
      <c r="T62" s="2"/>
    </row>
    <row r="63" spans="1:20" ht="12.75">
      <c r="A63" s="27">
        <v>1</v>
      </c>
      <c r="B63" s="27">
        <v>3</v>
      </c>
      <c r="C63" s="27" t="s">
        <v>22</v>
      </c>
      <c r="D63" s="32">
        <v>566</v>
      </c>
      <c r="E63" s="32">
        <f t="shared" si="31"/>
        <v>0</v>
      </c>
      <c r="F63" s="32">
        <f t="shared" si="27"/>
        <v>566</v>
      </c>
      <c r="G63" s="32">
        <v>180</v>
      </c>
      <c r="H63" s="16">
        <f t="shared" si="28"/>
        <v>31.802120141342755</v>
      </c>
      <c r="I63" s="32">
        <v>256</v>
      </c>
      <c r="J63" s="16">
        <f t="shared" si="29"/>
        <v>45.22968197879859</v>
      </c>
      <c r="K63" s="32">
        <v>0</v>
      </c>
      <c r="L63" s="18">
        <f t="shared" si="30"/>
        <v>0</v>
      </c>
      <c r="M63" s="16"/>
      <c r="N63" s="40"/>
      <c r="O63" s="4"/>
      <c r="P63" s="5"/>
      <c r="Q63" s="4"/>
      <c r="R63" s="4"/>
      <c r="S63" s="4"/>
      <c r="T63" s="2"/>
    </row>
    <row r="64" spans="1:20" ht="12.75">
      <c r="A64" s="27">
        <v>1</v>
      </c>
      <c r="B64" s="27">
        <v>3</v>
      </c>
      <c r="C64" s="27" t="s">
        <v>23</v>
      </c>
      <c r="D64" s="32">
        <v>696</v>
      </c>
      <c r="E64" s="32">
        <f t="shared" si="31"/>
        <v>0</v>
      </c>
      <c r="F64" s="32">
        <f t="shared" si="27"/>
        <v>696</v>
      </c>
      <c r="G64" s="32">
        <v>214</v>
      </c>
      <c r="H64" s="16">
        <f t="shared" si="28"/>
        <v>30.74712643678161</v>
      </c>
      <c r="I64" s="32">
        <v>301</v>
      </c>
      <c r="J64" s="16">
        <f t="shared" si="29"/>
        <v>43.247126436781606</v>
      </c>
      <c r="K64" s="32">
        <v>0</v>
      </c>
      <c r="L64" s="18">
        <f t="shared" si="30"/>
        <v>0</v>
      </c>
      <c r="M64" s="16"/>
      <c r="N64" s="40"/>
      <c r="O64" s="4"/>
      <c r="P64" s="5"/>
      <c r="Q64" s="4"/>
      <c r="R64" s="4"/>
      <c r="S64" s="4"/>
      <c r="T64" s="2"/>
    </row>
    <row r="65" spans="1:20" ht="12.75">
      <c r="A65" s="27">
        <v>1</v>
      </c>
      <c r="B65" s="27">
        <v>3</v>
      </c>
      <c r="C65" s="27" t="s">
        <v>34</v>
      </c>
      <c r="D65" s="32">
        <v>566</v>
      </c>
      <c r="E65" s="32">
        <f t="shared" si="31"/>
        <v>0</v>
      </c>
      <c r="F65" s="32">
        <f t="shared" si="27"/>
        <v>566</v>
      </c>
      <c r="G65" s="32">
        <v>167</v>
      </c>
      <c r="H65" s="16">
        <f t="shared" si="28"/>
        <v>29.50530035335689</v>
      </c>
      <c r="I65" s="32">
        <v>235</v>
      </c>
      <c r="J65" s="16">
        <f t="shared" si="29"/>
        <v>41.51943462897526</v>
      </c>
      <c r="K65" s="32">
        <v>0</v>
      </c>
      <c r="L65" s="18">
        <f t="shared" si="30"/>
        <v>0</v>
      </c>
      <c r="M65" s="16"/>
      <c r="N65" s="40"/>
      <c r="O65" s="4"/>
      <c r="P65" s="5"/>
      <c r="Q65" s="4"/>
      <c r="R65" s="4"/>
      <c r="S65" s="4"/>
      <c r="T65" s="2"/>
    </row>
    <row r="66" spans="1:20" ht="12.75">
      <c r="A66" s="27">
        <v>1</v>
      </c>
      <c r="B66" s="27">
        <v>4</v>
      </c>
      <c r="C66" s="27" t="s">
        <v>22</v>
      </c>
      <c r="D66" s="32">
        <v>449</v>
      </c>
      <c r="E66" s="32">
        <f t="shared" si="31"/>
        <v>0</v>
      </c>
      <c r="F66" s="32">
        <f t="shared" si="27"/>
        <v>449</v>
      </c>
      <c r="G66" s="32">
        <v>141</v>
      </c>
      <c r="H66" s="16">
        <f t="shared" si="28"/>
        <v>31.403118040089087</v>
      </c>
      <c r="I66" s="32">
        <v>187</v>
      </c>
      <c r="J66" s="16">
        <f t="shared" si="29"/>
        <v>41.648106904231625</v>
      </c>
      <c r="K66" s="32">
        <v>0</v>
      </c>
      <c r="L66" s="18">
        <f t="shared" si="30"/>
        <v>0</v>
      </c>
      <c r="M66" s="16"/>
      <c r="N66" s="40"/>
      <c r="O66" s="4"/>
      <c r="P66" s="5"/>
      <c r="Q66" s="4"/>
      <c r="R66" s="4"/>
      <c r="S66" s="4"/>
      <c r="T66" s="2"/>
    </row>
    <row r="67" spans="1:20" ht="12.75">
      <c r="A67" s="27">
        <v>1</v>
      </c>
      <c r="B67" s="27">
        <v>4</v>
      </c>
      <c r="C67" s="27" t="s">
        <v>23</v>
      </c>
      <c r="D67" s="32">
        <v>591</v>
      </c>
      <c r="E67" s="32">
        <f t="shared" si="31"/>
        <v>0</v>
      </c>
      <c r="F67" s="32">
        <f t="shared" si="27"/>
        <v>591</v>
      </c>
      <c r="G67" s="32">
        <v>207</v>
      </c>
      <c r="H67" s="16">
        <f t="shared" si="28"/>
        <v>35.025380710659896</v>
      </c>
      <c r="I67" s="32">
        <v>264</v>
      </c>
      <c r="J67" s="16">
        <f t="shared" si="29"/>
        <v>44.67005076142132</v>
      </c>
      <c r="K67" s="32">
        <v>0</v>
      </c>
      <c r="L67" s="18">
        <f t="shared" si="30"/>
        <v>0</v>
      </c>
      <c r="M67" s="16"/>
      <c r="N67" s="40"/>
      <c r="O67" s="4"/>
      <c r="P67" s="5"/>
      <c r="Q67" s="4"/>
      <c r="R67" s="4"/>
      <c r="S67" s="4"/>
      <c r="T67" s="2"/>
    </row>
    <row r="68" spans="1:20" ht="12.75">
      <c r="A68" s="27">
        <v>1</v>
      </c>
      <c r="B68" s="27">
        <v>4</v>
      </c>
      <c r="C68" s="27" t="s">
        <v>34</v>
      </c>
      <c r="D68" s="32">
        <v>478</v>
      </c>
      <c r="E68" s="32">
        <f t="shared" si="31"/>
        <v>0</v>
      </c>
      <c r="F68" s="32">
        <f t="shared" si="27"/>
        <v>478</v>
      </c>
      <c r="G68" s="32">
        <v>168</v>
      </c>
      <c r="H68" s="16">
        <f t="shared" si="28"/>
        <v>35.14644351464435</v>
      </c>
      <c r="I68" s="32">
        <v>215</v>
      </c>
      <c r="J68" s="16">
        <f t="shared" si="29"/>
        <v>44.97907949790795</v>
      </c>
      <c r="K68" s="32">
        <v>0</v>
      </c>
      <c r="L68" s="18">
        <f t="shared" si="30"/>
        <v>0</v>
      </c>
      <c r="M68" s="16"/>
      <c r="N68" s="40"/>
      <c r="O68" s="4"/>
      <c r="P68" s="5"/>
      <c r="Q68" s="4"/>
      <c r="R68" s="4"/>
      <c r="S68" s="4"/>
      <c r="T68" s="2"/>
    </row>
    <row r="69" spans="1:20" ht="12.75">
      <c r="A69" s="27">
        <v>1</v>
      </c>
      <c r="B69" s="27">
        <v>5</v>
      </c>
      <c r="C69" s="27" t="s">
        <v>22</v>
      </c>
      <c r="D69" s="32">
        <v>557</v>
      </c>
      <c r="E69" s="32">
        <f t="shared" si="31"/>
        <v>0</v>
      </c>
      <c r="F69" s="32">
        <f t="shared" si="27"/>
        <v>557</v>
      </c>
      <c r="G69" s="32">
        <v>192</v>
      </c>
      <c r="H69" s="16">
        <f t="shared" si="28"/>
        <v>34.47037701974865</v>
      </c>
      <c r="I69" s="32">
        <v>242</v>
      </c>
      <c r="J69" s="16">
        <f t="shared" si="29"/>
        <v>43.447037701974864</v>
      </c>
      <c r="K69" s="32">
        <v>0</v>
      </c>
      <c r="L69" s="18">
        <f t="shared" si="30"/>
        <v>0</v>
      </c>
      <c r="M69" s="16"/>
      <c r="N69" s="40"/>
      <c r="O69" s="4"/>
      <c r="P69" s="5"/>
      <c r="Q69" s="4"/>
      <c r="R69" s="4"/>
      <c r="S69" s="4"/>
      <c r="T69" s="2"/>
    </row>
    <row r="70" spans="1:20" ht="12.75">
      <c r="A70" s="27">
        <v>1</v>
      </c>
      <c r="B70" s="27">
        <v>5</v>
      </c>
      <c r="C70" s="27" t="s">
        <v>23</v>
      </c>
      <c r="D70" s="32">
        <v>637</v>
      </c>
      <c r="E70" s="32">
        <f t="shared" si="31"/>
        <v>0</v>
      </c>
      <c r="F70" s="32">
        <f t="shared" si="27"/>
        <v>637</v>
      </c>
      <c r="G70" s="32">
        <v>199</v>
      </c>
      <c r="H70" s="16">
        <f t="shared" si="28"/>
        <v>31.240188383045528</v>
      </c>
      <c r="I70" s="32">
        <v>288</v>
      </c>
      <c r="J70" s="16">
        <f t="shared" si="29"/>
        <v>45.21193092621664</v>
      </c>
      <c r="K70" s="32">
        <v>0</v>
      </c>
      <c r="L70" s="18">
        <f t="shared" si="30"/>
        <v>0</v>
      </c>
      <c r="M70" s="16"/>
      <c r="N70" s="40"/>
      <c r="O70" s="4"/>
      <c r="P70" s="5"/>
      <c r="Q70" s="4"/>
      <c r="R70" s="4"/>
      <c r="S70" s="4"/>
      <c r="T70" s="2"/>
    </row>
    <row r="71" spans="1:20" ht="12.75">
      <c r="A71" s="27">
        <v>1</v>
      </c>
      <c r="B71" s="27">
        <v>5</v>
      </c>
      <c r="C71" s="27" t="s">
        <v>34</v>
      </c>
      <c r="D71" s="32">
        <v>593</v>
      </c>
      <c r="E71" s="32">
        <f t="shared" si="31"/>
        <v>0</v>
      </c>
      <c r="F71" s="32">
        <f t="shared" si="27"/>
        <v>593</v>
      </c>
      <c r="G71" s="32">
        <v>184</v>
      </c>
      <c r="H71" s="16">
        <f t="shared" si="28"/>
        <v>31.02866779089376</v>
      </c>
      <c r="I71" s="32">
        <v>265</v>
      </c>
      <c r="J71" s="16">
        <f t="shared" si="29"/>
        <v>44.68802698145025</v>
      </c>
      <c r="K71" s="32">
        <v>0</v>
      </c>
      <c r="L71" s="18">
        <f t="shared" si="30"/>
        <v>0</v>
      </c>
      <c r="M71" s="16"/>
      <c r="N71" s="40"/>
      <c r="O71" s="4"/>
      <c r="P71" s="5"/>
      <c r="Q71" s="4"/>
      <c r="R71" s="4"/>
      <c r="S71" s="4"/>
      <c r="T71" s="2"/>
    </row>
    <row r="72" spans="1:20" ht="12.75">
      <c r="A72" s="25">
        <v>1</v>
      </c>
      <c r="B72" s="38">
        <v>6</v>
      </c>
      <c r="C72" s="38" t="s">
        <v>22</v>
      </c>
      <c r="D72" s="39">
        <v>560</v>
      </c>
      <c r="E72" s="32">
        <f t="shared" si="31"/>
        <v>0</v>
      </c>
      <c r="F72" s="32">
        <f t="shared" si="27"/>
        <v>560</v>
      </c>
      <c r="G72" s="32">
        <v>186</v>
      </c>
      <c r="H72" s="16">
        <f t="shared" si="28"/>
        <v>33.214285714285715</v>
      </c>
      <c r="I72" s="32">
        <v>263</v>
      </c>
      <c r="J72" s="16">
        <f t="shared" si="29"/>
        <v>46.964285714285715</v>
      </c>
      <c r="K72" s="32">
        <v>0</v>
      </c>
      <c r="L72" s="18">
        <f t="shared" si="30"/>
        <v>0</v>
      </c>
      <c r="M72" s="16"/>
      <c r="N72" s="40"/>
      <c r="O72" s="4"/>
      <c r="P72" s="5"/>
      <c r="Q72" s="4"/>
      <c r="R72" s="4"/>
      <c r="S72" s="4"/>
      <c r="T72" s="2"/>
    </row>
    <row r="73" spans="1:20" ht="12.75">
      <c r="A73" s="27">
        <v>1</v>
      </c>
      <c r="B73" s="27">
        <v>6</v>
      </c>
      <c r="C73" s="27" t="s">
        <v>23</v>
      </c>
      <c r="D73" s="32">
        <v>615</v>
      </c>
      <c r="E73" s="32">
        <f t="shared" si="31"/>
        <v>0</v>
      </c>
      <c r="F73" s="32">
        <f t="shared" si="27"/>
        <v>615</v>
      </c>
      <c r="G73" s="32">
        <v>221</v>
      </c>
      <c r="H73" s="16">
        <f t="shared" si="28"/>
        <v>35.9349593495935</v>
      </c>
      <c r="I73" s="32">
        <v>289</v>
      </c>
      <c r="J73" s="16">
        <f t="shared" si="29"/>
        <v>46.99186991869919</v>
      </c>
      <c r="K73" s="32">
        <v>0</v>
      </c>
      <c r="L73" s="16">
        <f t="shared" si="30"/>
        <v>0</v>
      </c>
      <c r="M73" s="41"/>
      <c r="N73" s="40"/>
      <c r="O73" s="4"/>
      <c r="P73" s="5"/>
      <c r="Q73" s="4"/>
      <c r="R73" s="4"/>
      <c r="S73" s="4"/>
      <c r="T73" s="2"/>
    </row>
    <row r="74" spans="1:20" ht="12.75">
      <c r="A74" s="27">
        <v>1</v>
      </c>
      <c r="B74" s="27">
        <v>7</v>
      </c>
      <c r="C74" s="27" t="s">
        <v>36</v>
      </c>
      <c r="D74" s="32">
        <v>761</v>
      </c>
      <c r="E74" s="32">
        <f t="shared" si="31"/>
        <v>0</v>
      </c>
      <c r="F74" s="32">
        <f t="shared" si="27"/>
        <v>761</v>
      </c>
      <c r="G74" s="32">
        <v>293</v>
      </c>
      <c r="H74" s="16">
        <f t="shared" si="28"/>
        <v>38.50197109067017</v>
      </c>
      <c r="I74" s="32">
        <v>382</v>
      </c>
      <c r="J74" s="16">
        <f t="shared" si="29"/>
        <v>50.19710906701708</v>
      </c>
      <c r="K74" s="32">
        <v>0</v>
      </c>
      <c r="L74" s="16">
        <f t="shared" si="30"/>
        <v>0</v>
      </c>
      <c r="M74" s="41"/>
      <c r="N74" s="40"/>
      <c r="O74" s="4"/>
      <c r="P74" s="5"/>
      <c r="Q74" s="4"/>
      <c r="R74" s="4"/>
      <c r="S74" s="4"/>
      <c r="T74" s="2"/>
    </row>
    <row r="75" spans="1:20" ht="12.75">
      <c r="A75" s="37" t="s">
        <v>37</v>
      </c>
      <c r="B75" s="34"/>
      <c r="C75" s="34"/>
      <c r="D75" s="35">
        <f>SUM(D58:D74)</f>
        <v>9867</v>
      </c>
      <c r="E75" s="35">
        <f>SUM(E58:E74)</f>
        <v>0</v>
      </c>
      <c r="F75" s="35">
        <f>SUM(F58:F74)</f>
        <v>9867</v>
      </c>
      <c r="G75" s="35">
        <f>SUM(G58:G74)</f>
        <v>3246</v>
      </c>
      <c r="H75" s="19">
        <f>SUM(G75*100)/$F75</f>
        <v>32.89753724536333</v>
      </c>
      <c r="I75" s="19">
        <f>SUM(I58:I74)</f>
        <v>4355</v>
      </c>
      <c r="J75" s="19">
        <f t="shared" si="29"/>
        <v>44.13702239789196</v>
      </c>
      <c r="K75" s="11">
        <f>SUM(K58:K74)</f>
        <v>0</v>
      </c>
      <c r="L75" s="19">
        <f t="shared" si="30"/>
        <v>0</v>
      </c>
      <c r="M75" s="41"/>
      <c r="N75" s="40"/>
      <c r="O75" s="4"/>
      <c r="P75" s="5"/>
      <c r="Q75" s="4"/>
      <c r="R75" s="4"/>
      <c r="S75" s="4"/>
      <c r="T75" s="2"/>
    </row>
    <row r="76" spans="1:20" ht="12.75">
      <c r="A76" s="27">
        <v>2</v>
      </c>
      <c r="B76" s="27">
        <v>1</v>
      </c>
      <c r="C76" s="27" t="s">
        <v>36</v>
      </c>
      <c r="D76" s="32">
        <v>572</v>
      </c>
      <c r="E76" s="32">
        <f>E26</f>
        <v>0</v>
      </c>
      <c r="F76" s="32">
        <f>SUM(D76+E76)</f>
        <v>572</v>
      </c>
      <c r="G76" s="32">
        <v>151</v>
      </c>
      <c r="H76" s="16">
        <f t="shared" si="28"/>
        <v>26.3986013986014</v>
      </c>
      <c r="I76" s="32">
        <v>186</v>
      </c>
      <c r="J76" s="16">
        <f t="shared" si="29"/>
        <v>32.51748251748252</v>
      </c>
      <c r="K76" s="32">
        <v>0</v>
      </c>
      <c r="L76" s="16">
        <f t="shared" si="30"/>
        <v>0</v>
      </c>
      <c r="M76" s="41"/>
      <c r="N76" s="40"/>
      <c r="O76" s="4"/>
      <c r="P76" s="5"/>
      <c r="Q76" s="4"/>
      <c r="R76" s="4"/>
      <c r="S76" s="4"/>
      <c r="T76" s="2"/>
    </row>
    <row r="77" spans="1:20" ht="12.75">
      <c r="A77" s="27">
        <v>2</v>
      </c>
      <c r="B77" s="27">
        <v>2</v>
      </c>
      <c r="C77" s="27" t="s">
        <v>36</v>
      </c>
      <c r="D77" s="32">
        <v>663</v>
      </c>
      <c r="E77" s="32">
        <f>E27</f>
        <v>0</v>
      </c>
      <c r="F77" s="32">
        <f>SUM(D77+E77)</f>
        <v>663</v>
      </c>
      <c r="G77" s="32">
        <v>206</v>
      </c>
      <c r="H77" s="16">
        <f t="shared" si="28"/>
        <v>31.070889894419306</v>
      </c>
      <c r="I77" s="32">
        <v>270</v>
      </c>
      <c r="J77" s="16">
        <f t="shared" si="29"/>
        <v>40.723981900452486</v>
      </c>
      <c r="K77" s="32">
        <v>0</v>
      </c>
      <c r="L77" s="16">
        <f t="shared" si="30"/>
        <v>0</v>
      </c>
      <c r="M77" s="41"/>
      <c r="N77" s="40"/>
      <c r="O77" s="4"/>
      <c r="P77" s="5"/>
      <c r="Q77" s="4"/>
      <c r="R77" s="4"/>
      <c r="S77" s="4"/>
      <c r="T77" s="2"/>
    </row>
    <row r="78" spans="1:20" ht="12.75">
      <c r="A78" s="27">
        <v>2</v>
      </c>
      <c r="B78" s="27">
        <v>3</v>
      </c>
      <c r="C78" s="27" t="s">
        <v>36</v>
      </c>
      <c r="D78" s="32">
        <v>817</v>
      </c>
      <c r="E78" s="32">
        <f>E28</f>
        <v>0</v>
      </c>
      <c r="F78" s="32">
        <f>SUM(D78+E78)</f>
        <v>817</v>
      </c>
      <c r="G78" s="32">
        <v>217</v>
      </c>
      <c r="H78" s="16">
        <f t="shared" si="28"/>
        <v>26.56058751529988</v>
      </c>
      <c r="I78" s="32">
        <v>279</v>
      </c>
      <c r="J78" s="16">
        <f t="shared" si="29"/>
        <v>34.149326805385556</v>
      </c>
      <c r="K78" s="32">
        <v>0</v>
      </c>
      <c r="L78" s="16">
        <f t="shared" si="30"/>
        <v>0</v>
      </c>
      <c r="M78" s="41"/>
      <c r="N78" s="40"/>
      <c r="O78" s="4"/>
      <c r="P78" s="5"/>
      <c r="Q78" s="4"/>
      <c r="R78" s="4"/>
      <c r="S78" s="4"/>
      <c r="T78" s="2"/>
    </row>
    <row r="79" spans="1:20" ht="12.75">
      <c r="A79" s="33" t="s">
        <v>38</v>
      </c>
      <c r="B79" s="34"/>
      <c r="C79" s="34"/>
      <c r="D79" s="35">
        <f>SUM(D76:D78)</f>
        <v>2052</v>
      </c>
      <c r="E79" s="35">
        <f>SUM(E76:E78)</f>
        <v>0</v>
      </c>
      <c r="F79" s="35">
        <f>SUM(F76:F78)</f>
        <v>2052</v>
      </c>
      <c r="G79" s="11">
        <f>SUM(G76:G78)</f>
        <v>574</v>
      </c>
      <c r="H79" s="19">
        <f t="shared" si="28"/>
        <v>27.97270955165692</v>
      </c>
      <c r="I79" s="11">
        <f>SUM(I76:I78)</f>
        <v>735</v>
      </c>
      <c r="J79" s="19">
        <f t="shared" si="29"/>
        <v>35.8187134502924</v>
      </c>
      <c r="K79" s="11">
        <f>SUM(K76:K78)</f>
        <v>0</v>
      </c>
      <c r="L79" s="19">
        <f t="shared" si="30"/>
        <v>0</v>
      </c>
      <c r="M79" s="41"/>
      <c r="N79" s="40"/>
      <c r="O79" s="4"/>
      <c r="P79" s="5"/>
      <c r="Q79" s="4"/>
      <c r="R79" s="4"/>
      <c r="S79" s="4"/>
      <c r="T79" s="2"/>
    </row>
    <row r="80" spans="1:20" ht="12.75">
      <c r="A80" s="20" t="s">
        <v>24</v>
      </c>
      <c r="B80" s="10"/>
      <c r="C80" s="10"/>
      <c r="D80" s="21">
        <f>SUM(D79,D75)</f>
        <v>11919</v>
      </c>
      <c r="E80" s="21">
        <f aca="true" t="shared" si="32" ref="E80:K80">SUM(E79,E75)</f>
        <v>0</v>
      </c>
      <c r="F80" s="21">
        <f t="shared" si="32"/>
        <v>11919</v>
      </c>
      <c r="G80" s="21">
        <f t="shared" si="32"/>
        <v>3820</v>
      </c>
      <c r="H80" s="21">
        <f>SUM(G80*100)/$F80</f>
        <v>32.04966859635876</v>
      </c>
      <c r="I80" s="21">
        <f t="shared" si="32"/>
        <v>5090</v>
      </c>
      <c r="J80" s="21">
        <f>SUM(I80*100)/$F80</f>
        <v>42.70492490980787</v>
      </c>
      <c r="K80" s="21">
        <f t="shared" si="32"/>
        <v>0</v>
      </c>
      <c r="L80" s="21">
        <f>SUM(K80*100)/$F80</f>
        <v>0</v>
      </c>
      <c r="M80" s="42"/>
      <c r="N80" s="40"/>
      <c r="O80" s="4"/>
      <c r="P80" s="5"/>
      <c r="Q80" s="4"/>
      <c r="R80" s="4"/>
      <c r="S80" s="4"/>
      <c r="T80" s="2"/>
    </row>
    <row r="81" spans="1:20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3"/>
      <c r="Q81" s="2"/>
      <c r="R81" s="2"/>
      <c r="S81" s="2"/>
      <c r="T81" s="2"/>
    </row>
    <row r="82" spans="1:2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  <c r="Q82" s="2"/>
      <c r="R82" s="2"/>
      <c r="S82" s="2"/>
      <c r="T82" s="2"/>
    </row>
    <row r="83" spans="1:2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  <c r="Q83" s="2"/>
      <c r="R83" s="2"/>
      <c r="S83" s="2"/>
      <c r="T83" s="2"/>
    </row>
    <row r="84" spans="1:2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2"/>
      <c r="R84" s="2"/>
      <c r="S84" s="2"/>
      <c r="T84" s="2"/>
    </row>
    <row r="85" spans="1:2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  <c r="Q85" s="2"/>
      <c r="R85" s="2"/>
      <c r="S85" s="2"/>
      <c r="T85" s="2"/>
    </row>
    <row r="86" spans="1:2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  <c r="Q86" s="2"/>
      <c r="R86" s="2"/>
      <c r="S86" s="2"/>
      <c r="T86" s="2"/>
    </row>
    <row r="87" spans="1:2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2"/>
      <c r="R87" s="2"/>
      <c r="S87" s="2"/>
      <c r="T87" s="2"/>
    </row>
    <row r="88" spans="1:2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  <c r="Q88" s="2"/>
      <c r="R88" s="2"/>
      <c r="S88" s="2"/>
      <c r="T88" s="2"/>
    </row>
    <row r="89" spans="1:2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  <c r="Q89" s="2"/>
      <c r="R89" s="2"/>
      <c r="S89" s="2"/>
      <c r="T89" s="2"/>
    </row>
    <row r="90" spans="1:20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2"/>
      <c r="R90" s="2"/>
      <c r="S90" s="2"/>
      <c r="T90" s="2"/>
    </row>
    <row r="91" spans="1:20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  <c r="Q91" s="2"/>
      <c r="R91" s="2"/>
      <c r="S91" s="2"/>
      <c r="T91" s="2"/>
    </row>
    <row r="92" spans="1:20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  <c r="Q92" s="2"/>
      <c r="R92" s="2"/>
      <c r="S92" s="2"/>
      <c r="T92" s="2"/>
    </row>
    <row r="93" spans="1:20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2"/>
      <c r="R93" s="2"/>
      <c r="S93" s="2"/>
      <c r="T93" s="2"/>
    </row>
    <row r="94" spans="1:20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2"/>
      <c r="R94" s="2"/>
      <c r="S94" s="2"/>
      <c r="T94" s="2"/>
    </row>
    <row r="95" spans="1:2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2"/>
      <c r="R95" s="2"/>
      <c r="S95" s="2"/>
      <c r="T95" s="2"/>
    </row>
    <row r="96" spans="1:2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"/>
      <c r="Q96" s="2"/>
      <c r="R96" s="2"/>
      <c r="S96" s="2"/>
      <c r="T96" s="2"/>
    </row>
    <row r="97" spans="1:20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/>
      <c r="Q97" s="2"/>
      <c r="R97" s="2"/>
      <c r="S97" s="2"/>
      <c r="T97" s="2"/>
    </row>
    <row r="98" spans="1:20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/>
      <c r="Q98" s="2"/>
      <c r="R98" s="2"/>
      <c r="S98" s="2"/>
      <c r="T98" s="2"/>
    </row>
    <row r="99" spans="1:2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"/>
      <c r="Q99" s="2"/>
      <c r="R99" s="2"/>
      <c r="S99" s="2"/>
      <c r="T99" s="2"/>
    </row>
    <row r="100" spans="1:2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/>
      <c r="Q100" s="2"/>
      <c r="R100" s="2"/>
      <c r="S100" s="2"/>
      <c r="T100" s="2"/>
    </row>
    <row r="101" spans="1:2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/>
      <c r="Q101" s="2"/>
      <c r="R101" s="2"/>
      <c r="S101" s="2"/>
      <c r="T101" s="2"/>
    </row>
    <row r="102" spans="1:2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"/>
      <c r="Q102" s="2"/>
      <c r="R102" s="2"/>
      <c r="S102" s="2"/>
      <c r="T102" s="2"/>
    </row>
    <row r="103" spans="1:20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/>
      <c r="Q103" s="2"/>
      <c r="R103" s="2"/>
      <c r="S103" s="2"/>
      <c r="T103" s="2"/>
    </row>
    <row r="104" spans="1:20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"/>
      <c r="Q104" s="2"/>
      <c r="R104" s="2"/>
      <c r="S104" s="2"/>
      <c r="T104" s="2"/>
    </row>
    <row r="105" spans="1:20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/>
      <c r="Q105" s="2"/>
      <c r="R105" s="2"/>
      <c r="S105" s="2"/>
      <c r="T105" s="2"/>
    </row>
    <row r="106" spans="1:20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/>
      <c r="Q106" s="2"/>
      <c r="R106" s="2"/>
      <c r="S106" s="2"/>
      <c r="T106" s="2"/>
    </row>
    <row r="107" spans="1:2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/>
      <c r="Q107" s="2"/>
      <c r="R107" s="2"/>
      <c r="S107" s="2"/>
      <c r="T107" s="2"/>
    </row>
    <row r="108" spans="1:2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/>
      <c r="Q108" s="2"/>
      <c r="R108" s="2"/>
      <c r="S108" s="2"/>
      <c r="T108" s="2"/>
    </row>
    <row r="109" spans="1:2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/>
      <c r="Q109" s="2"/>
      <c r="R109" s="2"/>
      <c r="S109" s="2"/>
      <c r="T109" s="2"/>
    </row>
    <row r="110" spans="1:2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/>
      <c r="Q110" s="2"/>
      <c r="R110" s="2"/>
      <c r="S110" s="2"/>
      <c r="T110" s="2"/>
    </row>
    <row r="111" spans="1:20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/>
      <c r="Q111" s="2"/>
      <c r="R111" s="2"/>
      <c r="S111" s="2"/>
      <c r="T111" s="2"/>
    </row>
    <row r="112" spans="1:20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/>
      <c r="Q112" s="2"/>
      <c r="R112" s="2"/>
      <c r="S112" s="2"/>
      <c r="T112" s="2"/>
    </row>
    <row r="113" spans="1:2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/>
      <c r="Q113" s="2"/>
      <c r="R113" s="2"/>
      <c r="S113" s="2"/>
      <c r="T113" s="2"/>
    </row>
    <row r="114" spans="1:20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/>
      <c r="Q114" s="2"/>
      <c r="R114" s="2"/>
      <c r="S114" s="2"/>
      <c r="T114" s="2"/>
    </row>
    <row r="115" spans="1:20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/>
      <c r="Q115" s="2"/>
      <c r="R115" s="2"/>
      <c r="S115" s="2"/>
      <c r="T115" s="2"/>
    </row>
    <row r="116" spans="1:2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/>
      <c r="Q116" s="2"/>
      <c r="R116" s="2"/>
      <c r="S116" s="2"/>
      <c r="T116" s="2"/>
    </row>
    <row r="117" spans="1:2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/>
      <c r="Q117" s="2"/>
      <c r="R117" s="2"/>
      <c r="S117" s="2"/>
      <c r="T117" s="2"/>
    </row>
    <row r="118" spans="1:2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/>
      <c r="Q118" s="2"/>
      <c r="R118" s="2"/>
      <c r="S118" s="2"/>
      <c r="T118" s="2"/>
    </row>
    <row r="119" spans="1:2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/>
      <c r="Q119" s="2"/>
      <c r="R119" s="2"/>
      <c r="S119" s="2"/>
      <c r="T119" s="2"/>
    </row>
    <row r="120" spans="1:2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"/>
      <c r="Q120" s="2"/>
      <c r="R120" s="2"/>
      <c r="S120" s="2"/>
      <c r="T120" s="2"/>
    </row>
    <row r="121" spans="1:20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"/>
      <c r="Q121" s="2"/>
      <c r="R121" s="2"/>
      <c r="S121" s="2"/>
      <c r="T121" s="2"/>
    </row>
    <row r="122" spans="1:20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"/>
      <c r="Q122" s="2"/>
      <c r="R122" s="2"/>
      <c r="S122" s="2"/>
      <c r="T122" s="2"/>
    </row>
    <row r="123" spans="1:2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3"/>
      <c r="Q123" s="2"/>
      <c r="R123" s="2"/>
      <c r="S123" s="2"/>
      <c r="T123" s="2"/>
    </row>
    <row r="124" spans="1:2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/>
      <c r="Q124" s="2"/>
      <c r="R124" s="2"/>
      <c r="S124" s="2"/>
      <c r="T124" s="2"/>
    </row>
    <row r="125" spans="1:2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  <c r="Q125" s="2"/>
      <c r="R125" s="2"/>
      <c r="S125" s="2"/>
      <c r="T125" s="2"/>
    </row>
    <row r="126" spans="1:2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  <c r="Q126" s="2"/>
      <c r="R126" s="2"/>
      <c r="S126" s="2"/>
      <c r="T126" s="2"/>
    </row>
    <row r="127" spans="1:2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Q127" s="2"/>
      <c r="R127" s="2"/>
      <c r="S127" s="2"/>
      <c r="T127" s="2"/>
    </row>
    <row r="128" spans="1:2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Q128" s="2"/>
      <c r="R128" s="2"/>
      <c r="S128" s="2"/>
      <c r="T128" s="2"/>
    </row>
    <row r="129" spans="1:2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Q129" s="2"/>
      <c r="R129" s="2"/>
      <c r="S129" s="2"/>
      <c r="T129" s="2"/>
    </row>
    <row r="130" spans="1:2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/>
      <c r="Q130" s="2"/>
      <c r="R130" s="2"/>
      <c r="S130" s="2"/>
      <c r="T130" s="2"/>
    </row>
    <row r="131" spans="1:2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/>
      <c r="Q131" s="2"/>
      <c r="R131" s="2"/>
      <c r="S131" s="2"/>
      <c r="T131" s="2"/>
    </row>
    <row r="132" spans="1:2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"/>
      <c r="Q132" s="2"/>
      <c r="R132" s="2"/>
      <c r="S132" s="2"/>
      <c r="T132" s="2"/>
    </row>
    <row r="133" spans="1:2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/>
      <c r="Q133" s="2"/>
      <c r="R133" s="2"/>
      <c r="S133" s="2"/>
      <c r="T133" s="2"/>
    </row>
    <row r="134" spans="1:2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/>
      <c r="Q134" s="2"/>
      <c r="R134" s="2"/>
      <c r="S134" s="2"/>
      <c r="T134" s="2"/>
    </row>
    <row r="135" spans="1:2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"/>
      <c r="Q135" s="2"/>
      <c r="R135" s="2"/>
      <c r="S135" s="2"/>
      <c r="T135" s="2"/>
    </row>
    <row r="136" spans="1:2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/>
      <c r="Q136" s="2"/>
      <c r="R136" s="2"/>
      <c r="S136" s="2"/>
      <c r="T136" s="2"/>
    </row>
    <row r="137" spans="1:2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/>
      <c r="Q137" s="2"/>
      <c r="R137" s="2"/>
      <c r="S137" s="2"/>
      <c r="T137" s="2"/>
    </row>
    <row r="138" spans="1:2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/>
      <c r="Q138" s="2"/>
      <c r="R138" s="2"/>
      <c r="S138" s="2"/>
      <c r="T138" s="2"/>
    </row>
    <row r="139" spans="1:2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/>
      <c r="Q139" s="2"/>
      <c r="R139" s="2"/>
      <c r="S139" s="2"/>
      <c r="T139" s="2"/>
    </row>
    <row r="140" spans="1:20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/>
      <c r="Q140" s="2"/>
      <c r="R140" s="2"/>
      <c r="S140" s="2"/>
      <c r="T140" s="2"/>
    </row>
    <row r="141" spans="1:2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2"/>
      <c r="R141" s="2"/>
      <c r="S141" s="2"/>
      <c r="T141" s="2"/>
    </row>
    <row r="142" spans="1:2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  <c r="Q142" s="2"/>
      <c r="R142" s="2"/>
      <c r="S142" s="2"/>
      <c r="T142" s="2"/>
    </row>
    <row r="143" spans="1:2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"/>
      <c r="Q143" s="2"/>
      <c r="R143" s="2"/>
      <c r="S143" s="2"/>
      <c r="T143" s="2"/>
    </row>
    <row r="144" spans="1:2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/>
      <c r="Q144" s="2"/>
      <c r="R144" s="2"/>
      <c r="S144" s="2"/>
      <c r="T144" s="2"/>
    </row>
    <row r="145" spans="1:2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/>
      <c r="Q145" s="2"/>
      <c r="R145" s="2"/>
      <c r="S145" s="2"/>
      <c r="T145" s="2"/>
    </row>
    <row r="146" spans="1:20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/>
      <c r="Q146" s="2"/>
      <c r="R146" s="2"/>
      <c r="S146" s="2"/>
      <c r="T146" s="2"/>
    </row>
    <row r="147" spans="1:2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/>
      <c r="Q147" s="2"/>
      <c r="R147" s="2"/>
      <c r="S147" s="2"/>
      <c r="T147" s="2"/>
    </row>
    <row r="148" spans="1:20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2"/>
      <c r="R148" s="2"/>
      <c r="S148" s="2"/>
      <c r="T148" s="2"/>
    </row>
    <row r="149" spans="1:2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2"/>
      <c r="R149" s="2"/>
      <c r="S149" s="2"/>
      <c r="T149" s="2"/>
    </row>
    <row r="150" spans="1:20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2"/>
      <c r="R150" s="2"/>
      <c r="S150" s="2"/>
      <c r="T150" s="2"/>
    </row>
    <row r="151" spans="1:2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/>
      <c r="Q151" s="2"/>
      <c r="R151" s="2"/>
      <c r="S151" s="2"/>
      <c r="T151" s="2"/>
    </row>
    <row r="152" spans="1:2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/>
      <c r="Q152" s="2"/>
      <c r="R152" s="2"/>
      <c r="S152" s="2"/>
      <c r="T152" s="2"/>
    </row>
    <row r="153" spans="1:2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/>
      <c r="Q153" s="2"/>
      <c r="R153" s="2"/>
      <c r="S153" s="2"/>
      <c r="T153" s="2"/>
    </row>
    <row r="154" spans="1:2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"/>
      <c r="Q154" s="2"/>
      <c r="R154" s="2"/>
      <c r="S154" s="2"/>
      <c r="T154" s="2"/>
    </row>
    <row r="155" spans="1:20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/>
      <c r="Q155" s="2"/>
      <c r="R155" s="2"/>
      <c r="S155" s="2"/>
      <c r="T155" s="2"/>
    </row>
    <row r="156" spans="1:2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/>
      <c r="Q156" s="2"/>
      <c r="R156" s="2"/>
      <c r="S156" s="2"/>
      <c r="T156" s="2"/>
    </row>
    <row r="157" spans="1:20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/>
      <c r="Q157" s="2"/>
      <c r="R157" s="2"/>
      <c r="S157" s="2"/>
      <c r="T157" s="2"/>
    </row>
    <row r="158" spans="1:20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3"/>
      <c r="Q158" s="2"/>
      <c r="R158" s="2"/>
      <c r="S158" s="2"/>
      <c r="T158" s="2"/>
    </row>
    <row r="159" spans="1:2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/>
      <c r="Q159" s="2"/>
      <c r="R159" s="2"/>
      <c r="S159" s="2"/>
      <c r="T159" s="2"/>
    </row>
    <row r="160" spans="1:2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/>
      <c r="Q160" s="2"/>
      <c r="R160" s="2"/>
      <c r="S160" s="2"/>
      <c r="T160" s="2"/>
    </row>
    <row r="161" spans="1:2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/>
      <c r="Q161" s="2"/>
      <c r="R161" s="2"/>
      <c r="S161" s="2"/>
      <c r="T161" s="2"/>
    </row>
  </sheetData>
  <sheetProtection/>
  <printOptions/>
  <pageMargins left="0.25" right="0.21" top="0.58" bottom="0.54" header="0" footer="0"/>
  <pageSetup orientation="landscape" paperSize="9" r:id="rId2"/>
  <headerFooter alignWithMargins="0">
    <oddHeader>&amp;C&amp;F</oddHeader>
    <oddFooter>&amp;CPágina &amp;P</oddFooter>
  </headerFooter>
  <ignoredErrors>
    <ignoredError sqref="F25 I80 F75 H79 J75:K75 J79:J80 K79:K8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Carles Gil Bolart</dc:creator>
  <cp:keywords/>
  <dc:description/>
  <cp:lastModifiedBy>José Rodríuez Jiménez</cp:lastModifiedBy>
  <cp:lastPrinted>2007-04-18T10:49:49Z</cp:lastPrinted>
  <dcterms:created xsi:type="dcterms:W3CDTF">1999-06-08T11:19:15Z</dcterms:created>
  <dcterms:modified xsi:type="dcterms:W3CDTF">2024-02-23T14:03:06Z</dcterms:modified>
  <cp:category/>
  <cp:version/>
  <cp:contentType/>
  <cp:contentStatus/>
</cp:coreProperties>
</file>